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14355" windowHeight="7995" activeTab="1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G16" i="2" l="1"/>
  <c r="I16" i="2" s="1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I9" i="2" s="1"/>
  <c r="G8" i="2"/>
  <c r="G7" i="2"/>
  <c r="I7" i="2" s="1"/>
  <c r="I8" i="2" l="1"/>
  <c r="G17" i="2"/>
  <c r="H17" i="2" s="1"/>
  <c r="H7" i="2"/>
  <c r="H8" i="2" s="1"/>
  <c r="H9" i="2" s="1"/>
  <c r="H10" i="2" s="1"/>
  <c r="H11" i="2" s="1"/>
  <c r="H12" i="2" s="1"/>
  <c r="E10" i="1"/>
  <c r="G10" i="1" s="1"/>
  <c r="H14" i="2" l="1"/>
  <c r="H15" i="2" s="1"/>
  <c r="H16" i="2" s="1"/>
  <c r="H13" i="2"/>
  <c r="E7" i="1"/>
  <c r="G7" i="1" s="1"/>
  <c r="E8" i="1"/>
  <c r="G8" i="1" s="1"/>
  <c r="E9" i="1"/>
  <c r="G9" i="1" s="1"/>
  <c r="E16" i="1"/>
  <c r="E15" i="1"/>
  <c r="G15" i="1" s="1"/>
  <c r="E14" i="1"/>
  <c r="G14" i="1" s="1"/>
  <c r="E13" i="1"/>
  <c r="G13" i="1" s="1"/>
  <c r="E12" i="1"/>
  <c r="G12" i="1" s="1"/>
  <c r="E11" i="1"/>
  <c r="G11" i="1" s="1"/>
  <c r="G16" i="1" l="1"/>
  <c r="H7" i="1"/>
  <c r="H8" i="1" l="1"/>
  <c r="H9" i="1" l="1"/>
  <c r="H10" i="1" l="1"/>
  <c r="H11" i="1" s="1"/>
  <c r="H12" i="1" l="1"/>
  <c r="H13" i="1" l="1"/>
  <c r="G17" i="1" s="1"/>
  <c r="H17" i="1" s="1"/>
  <c r="H14" i="1"/>
  <c r="H15" i="1" s="1"/>
  <c r="H16" i="1" s="1"/>
</calcChain>
</file>

<file path=xl/sharedStrings.xml><?xml version="1.0" encoding="utf-8"?>
<sst xmlns="http://schemas.openxmlformats.org/spreadsheetml/2006/main" count="116" uniqueCount="53">
  <si>
    <t>DISCIPLINA - MERCADO DE CAPITAIS</t>
  </si>
  <si>
    <t>UNIDADE II - ATIVIDADE 2 - CARTEIRA DE AÇÕES</t>
  </si>
  <si>
    <t>EMPRESA</t>
  </si>
  <si>
    <t>CÓDIGO E TIPO DA AÇÃO</t>
  </si>
  <si>
    <t>DATA (COMPRA) OU (VENDA)</t>
  </si>
  <si>
    <t>PREÇO MÉDIO DA AÇÃO</t>
  </si>
  <si>
    <t>PREÇO COM 2% CORRETAGEM            (C) OU SEM CORRETAGEM (V)</t>
  </si>
  <si>
    <t>QUANTIDADE</t>
  </si>
  <si>
    <t>SALDO FINAL</t>
  </si>
  <si>
    <t>SETOR DE       ATUAÇÃO</t>
  </si>
  <si>
    <t>FATO RELEVANTE/ JUSTIFICATIVA</t>
  </si>
  <si>
    <t>AMBEV</t>
  </si>
  <si>
    <t>ABEV3-ORDINÁRIA</t>
  </si>
  <si>
    <t>Reorganização e bons resultados</t>
  </si>
  <si>
    <t>Consumo e varejo</t>
  </si>
  <si>
    <t xml:space="preserve">VALOR TOTAL </t>
  </si>
  <si>
    <t>BRFS3-ORDINÁRIA</t>
  </si>
  <si>
    <t>Tem a meta de ser uma das melhores empresas de alimentos do ranque mundial em 2015.</t>
  </si>
  <si>
    <t>PCAR4-ORDINÁRIA</t>
  </si>
  <si>
    <t>7º  PERÍODO  - Professor: Paulo Mauger</t>
  </si>
  <si>
    <t xml:space="preserve">GRUPO: A&amp;M Participações </t>
  </si>
  <si>
    <t>COMPONENTES: AUGUSTO,CRISTIANE, KATIAe MILTON</t>
  </si>
  <si>
    <t xml:space="preserve">O avanço na governança corporativa, com a reorganização societária anunciada em novembro, o aumento nos preços do mix de produtos que oferece e a decisão do governo em </t>
  </si>
  <si>
    <t>PÃO DE AÇUCAR CDB PN N1</t>
  </si>
  <si>
    <t>(C)29/08/2014</t>
  </si>
  <si>
    <t>BRASIL FOODS</t>
  </si>
  <si>
    <t>Fontes:www.bovespa.com.br</t>
  </si>
  <si>
    <t>PRUMO</t>
  </si>
  <si>
    <t>ENEVA</t>
  </si>
  <si>
    <t>PHARMA PHARMA</t>
  </si>
  <si>
    <t>RAIADROGASIL</t>
  </si>
  <si>
    <t>CORSAN</t>
  </si>
  <si>
    <t>ITAÚ UNIBANCO</t>
  </si>
  <si>
    <t>OGX/OGPar</t>
  </si>
  <si>
    <t>OGXP3</t>
  </si>
  <si>
    <t>PRML3</t>
  </si>
  <si>
    <t>ENEV3</t>
  </si>
  <si>
    <t>BPHA3.SA</t>
  </si>
  <si>
    <t>RADL3.SA</t>
  </si>
  <si>
    <t>CSAN3</t>
  </si>
  <si>
    <t>ITUB4</t>
  </si>
  <si>
    <t>Energia</t>
  </si>
  <si>
    <t>Finaceiro</t>
  </si>
  <si>
    <t>Logistica</t>
  </si>
  <si>
    <t>Farmaceutica</t>
  </si>
  <si>
    <t>OLEO / GÁS</t>
  </si>
  <si>
    <t>Deve se beneficiar da elevação da taxa básica de juros (Selic).Melhor nível da inadimplência em relação aos concorrentes.</t>
  </si>
  <si>
    <t>É uma das maiores produtoras de açúcar do país .A possibilidade da fusão da Rumo Logística( empresa que pertence ao grupo ) com América Latina Logística ( ALL )</t>
  </si>
  <si>
    <t>rentabilidade</t>
  </si>
  <si>
    <t>(C)29/10/2014</t>
  </si>
  <si>
    <t>Ação</t>
  </si>
  <si>
    <t>manter</t>
  </si>
  <si>
    <t>manter mas em obbservação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</si>
</sst>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/>
    <xf numFmtId="0" fontId="1" fillId="0" borderId="0" xfId="1"/>
    <xf numFmtId="0" fontId="5" fillId="2" borderId="2" xfId="0" applyFont="1" applyFill="1" applyBorder="1"/>
    <xf numFmtId="2" fontId="5" fillId="2" borderId="2" xfId="0" applyNumberFormat="1" applyFont="1" applyFill="1" applyBorder="1"/>
    <xf numFmtId="165" fontId="5" fillId="2" borderId="2" xfId="0" applyNumberFormat="1" applyFont="1" applyFill="1" applyBorder="1"/>
    <xf numFmtId="0" fontId="7" fillId="0" borderId="2" xfId="0" applyFont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2" fontId="5" fillId="3" borderId="2" xfId="0" applyNumberFormat="1" applyFont="1" applyFill="1" applyBorder="1"/>
    <xf numFmtId="165" fontId="5" fillId="3" borderId="2" xfId="0" applyNumberFormat="1" applyFont="1" applyFill="1" applyBorder="1"/>
    <xf numFmtId="0" fontId="5" fillId="3" borderId="2" xfId="0" applyFont="1" applyFill="1" applyBorder="1" applyAlignment="1"/>
    <xf numFmtId="0" fontId="2" fillId="3" borderId="2" xfId="1" applyFont="1" applyFill="1" applyBorder="1" applyAlignment="1">
      <alignment horizontal="left"/>
    </xf>
    <xf numFmtId="164" fontId="4" fillId="3" borderId="2" xfId="1" applyNumberFormat="1" applyFont="1" applyFill="1" applyBorder="1" applyAlignment="1">
      <alignment wrapText="1"/>
    </xf>
    <xf numFmtId="164" fontId="4" fillId="3" borderId="1" xfId="1" applyNumberFormat="1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14" fontId="5" fillId="3" borderId="2" xfId="0" applyNumberFormat="1" applyFont="1" applyFill="1" applyBorder="1"/>
    <xf numFmtId="164" fontId="4" fillId="3" borderId="2" xfId="1" applyNumberFormat="1" applyFont="1" applyFill="1" applyBorder="1" applyAlignment="1">
      <alignment horizontal="justify" vertical="center"/>
    </xf>
    <xf numFmtId="0" fontId="4" fillId="3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2" xfId="0" applyBorder="1"/>
    <xf numFmtId="0" fontId="5" fillId="0" borderId="2" xfId="0" applyFont="1" applyBorder="1"/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0" fontId="1" fillId="4" borderId="2" xfId="0" applyFont="1" applyFill="1" applyBorder="1" applyAlignment="1"/>
    <xf numFmtId="0" fontId="1" fillId="3" borderId="2" xfId="0" applyFont="1" applyFill="1" applyBorder="1" applyAlignment="1"/>
    <xf numFmtId="44" fontId="0" fillId="3" borderId="0" xfId="0" applyNumberFormat="1" applyFill="1" applyBorder="1" applyAlignment="1">
      <alignment horizontal="left"/>
    </xf>
    <xf numFmtId="164" fontId="1" fillId="3" borderId="0" xfId="0" applyNumberFormat="1" applyFont="1" applyFill="1" applyBorder="1" applyAlignment="1">
      <alignment horizontal="left"/>
    </xf>
    <xf numFmtId="165" fontId="0" fillId="0" borderId="2" xfId="0" applyNumberFormat="1" applyBorder="1"/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5" fontId="0" fillId="0" borderId="0" xfId="0" applyNumberFormat="1"/>
    <xf numFmtId="0" fontId="6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1"/>
  <sheetViews>
    <sheetView topLeftCell="A4" workbookViewId="0">
      <selection sqref="A1:J34"/>
    </sheetView>
  </sheetViews>
  <sheetFormatPr defaultRowHeight="15" x14ac:dyDescent="0.25"/>
  <cols>
    <col min="1" max="1" width="20.85546875" bestFit="1" customWidth="1"/>
    <col min="2" max="2" width="21.42578125" bestFit="1" customWidth="1"/>
    <col min="3" max="3" width="15.28515625" bestFit="1" customWidth="1"/>
    <col min="4" max="4" width="11.140625" customWidth="1"/>
    <col min="5" max="5" width="16.140625" customWidth="1"/>
    <col min="6" max="6" width="14" customWidth="1"/>
    <col min="7" max="7" width="13.28515625" bestFit="1" customWidth="1"/>
    <col min="8" max="8" width="14.42578125" bestFit="1" customWidth="1"/>
    <col min="9" max="9" width="24.140625" customWidth="1"/>
    <col min="10" max="10" width="32.5703125" customWidth="1"/>
    <col min="16" max="16" width="16.28515625" customWidth="1"/>
  </cols>
  <sheetData>
    <row r="1" spans="1:17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1"/>
      <c r="L1" s="1"/>
      <c r="M1" s="1"/>
      <c r="N1" s="1"/>
      <c r="O1" s="1"/>
      <c r="P1" s="1"/>
    </row>
    <row r="2" spans="1:17" ht="15.75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1"/>
      <c r="L2" s="1"/>
      <c r="M2" s="1"/>
      <c r="N2" s="1"/>
      <c r="O2" s="1"/>
      <c r="P2" s="1"/>
    </row>
    <row r="3" spans="1:17" ht="15.75" x14ac:dyDescent="0.25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10"/>
      <c r="K3" s="1"/>
      <c r="L3" s="1"/>
      <c r="M3" s="1"/>
      <c r="N3" s="1"/>
      <c r="O3" s="1"/>
      <c r="P3" s="1"/>
    </row>
    <row r="4" spans="1:17" ht="15.75" x14ac:dyDescent="0.25">
      <c r="A4" s="42" t="s">
        <v>20</v>
      </c>
      <c r="B4" s="42"/>
      <c r="C4" s="42"/>
      <c r="D4" s="42"/>
      <c r="E4" s="42"/>
      <c r="F4" s="42"/>
      <c r="G4" s="42"/>
      <c r="H4" s="42"/>
      <c r="I4" s="42"/>
      <c r="J4" s="42"/>
      <c r="K4" s="1"/>
      <c r="L4" s="1"/>
      <c r="M4" s="1"/>
      <c r="N4" s="1"/>
      <c r="O4" s="1"/>
      <c r="P4" s="1"/>
    </row>
    <row r="5" spans="1:17" ht="15.75" x14ac:dyDescent="0.25">
      <c r="A5" s="41" t="s">
        <v>21</v>
      </c>
      <c r="B5" s="41"/>
      <c r="C5" s="41"/>
      <c r="D5" s="41"/>
      <c r="E5" s="41"/>
      <c r="F5" s="41"/>
      <c r="G5" s="41"/>
      <c r="H5" s="41"/>
      <c r="I5" s="41"/>
      <c r="J5" s="41"/>
      <c r="K5" s="1"/>
      <c r="L5" s="1"/>
      <c r="M5" s="1"/>
      <c r="N5" s="1"/>
      <c r="O5" s="1"/>
      <c r="P5" s="1"/>
    </row>
    <row r="6" spans="1:17" ht="78.75" x14ac:dyDescent="0.25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15</v>
      </c>
      <c r="H6" s="12" t="s">
        <v>8</v>
      </c>
      <c r="I6" s="12" t="s">
        <v>9</v>
      </c>
      <c r="J6" s="12" t="s">
        <v>10</v>
      </c>
      <c r="K6" s="3"/>
      <c r="L6" s="3"/>
      <c r="M6" s="3"/>
      <c r="N6" s="2"/>
      <c r="O6" s="2"/>
      <c r="P6" s="2"/>
      <c r="Q6" s="4"/>
    </row>
    <row r="7" spans="1:17" ht="15.75" x14ac:dyDescent="0.25">
      <c r="A7" s="13" t="s">
        <v>11</v>
      </c>
      <c r="B7" s="13" t="s">
        <v>12</v>
      </c>
      <c r="C7" s="13" t="s">
        <v>24</v>
      </c>
      <c r="D7" s="14">
        <v>16.3</v>
      </c>
      <c r="E7" s="14">
        <f>D7*1.02</f>
        <v>16.626000000000001</v>
      </c>
      <c r="F7" s="13">
        <v>601</v>
      </c>
      <c r="G7" s="15">
        <f>E7*F7</f>
        <v>9992.2260000000006</v>
      </c>
      <c r="H7" s="15">
        <f>100000-G7</f>
        <v>90007.774000000005</v>
      </c>
      <c r="I7" s="13" t="s">
        <v>14</v>
      </c>
      <c r="J7" s="16" t="s">
        <v>13</v>
      </c>
      <c r="K7" s="1"/>
      <c r="L7" s="1"/>
      <c r="M7" s="1"/>
      <c r="N7" s="1"/>
      <c r="O7" s="1"/>
      <c r="P7" s="1"/>
    </row>
    <row r="8" spans="1:17" ht="47.25" x14ac:dyDescent="0.25">
      <c r="A8" s="17" t="s">
        <v>25</v>
      </c>
      <c r="B8" s="13" t="s">
        <v>16</v>
      </c>
      <c r="C8" s="13" t="s">
        <v>24</v>
      </c>
      <c r="D8" s="13">
        <v>59.9</v>
      </c>
      <c r="E8">
        <f>D8*1.02</f>
        <v>61.097999999999999</v>
      </c>
      <c r="F8" s="13">
        <v>163</v>
      </c>
      <c r="G8" s="15">
        <f>E8*F8</f>
        <v>9958.9740000000002</v>
      </c>
      <c r="H8" s="15">
        <f>H7-G8</f>
        <v>80048.800000000003</v>
      </c>
      <c r="I8" s="13" t="s">
        <v>14</v>
      </c>
      <c r="J8" s="18" t="s">
        <v>17</v>
      </c>
      <c r="K8" s="1"/>
      <c r="L8" s="1"/>
      <c r="M8" s="1"/>
      <c r="N8" s="1"/>
      <c r="O8" s="1"/>
      <c r="P8" s="1"/>
    </row>
    <row r="9" spans="1:17" ht="66" customHeight="1" thickBot="1" x14ac:dyDescent="0.3">
      <c r="A9" s="24" t="s">
        <v>23</v>
      </c>
      <c r="B9" s="25" t="s">
        <v>18</v>
      </c>
      <c r="C9" s="13" t="s">
        <v>24</v>
      </c>
      <c r="D9" s="13">
        <v>113.92</v>
      </c>
      <c r="E9" s="14">
        <f t="shared" ref="E9:E16" si="0">D9*1.02</f>
        <v>116.19840000000001</v>
      </c>
      <c r="F9" s="13">
        <v>86</v>
      </c>
      <c r="G9" s="15">
        <f>E9*F9</f>
        <v>9993.0624000000007</v>
      </c>
      <c r="H9" s="15">
        <f t="shared" ref="H9" si="1">H8-G9</f>
        <v>70055.737600000008</v>
      </c>
      <c r="I9" s="13" t="s">
        <v>14</v>
      </c>
      <c r="J9" s="19" t="s">
        <v>22</v>
      </c>
      <c r="K9" s="1"/>
      <c r="L9" s="1"/>
      <c r="M9" s="1"/>
      <c r="N9" s="1"/>
      <c r="O9" s="1"/>
      <c r="P9" s="1"/>
    </row>
    <row r="10" spans="1:17" ht="16.5" thickTop="1" x14ac:dyDescent="0.25">
      <c r="A10" s="27" t="s">
        <v>33</v>
      </c>
      <c r="B10" s="31" t="s">
        <v>34</v>
      </c>
      <c r="C10" s="13" t="s">
        <v>24</v>
      </c>
      <c r="D10" s="13">
        <v>0.18</v>
      </c>
      <c r="E10" s="14">
        <f t="shared" si="0"/>
        <v>0.18359999999999999</v>
      </c>
      <c r="F10" s="13">
        <v>54466</v>
      </c>
      <c r="G10" s="15">
        <f t="shared" ref="G10:G16" si="2">E10*F10</f>
        <v>9999.9575999999997</v>
      </c>
      <c r="H10" s="15">
        <f>H9-G10</f>
        <v>60055.780000000006</v>
      </c>
      <c r="I10" s="35" t="s">
        <v>45</v>
      </c>
      <c r="J10" s="16"/>
      <c r="K10" s="1"/>
      <c r="L10" s="1"/>
      <c r="M10" s="1"/>
      <c r="N10" s="1"/>
      <c r="O10" s="1"/>
      <c r="P10" s="1"/>
    </row>
    <row r="11" spans="1:17" ht="15.75" x14ac:dyDescent="0.25">
      <c r="A11" s="13" t="s">
        <v>27</v>
      </c>
      <c r="B11" s="32" t="s">
        <v>35</v>
      </c>
      <c r="C11" s="13" t="s">
        <v>24</v>
      </c>
      <c r="D11" s="13">
        <v>1.06</v>
      </c>
      <c r="E11" s="14">
        <f t="shared" si="0"/>
        <v>1.0812000000000002</v>
      </c>
      <c r="F11" s="13">
        <v>9249</v>
      </c>
      <c r="G11" s="15">
        <f t="shared" si="2"/>
        <v>10000.018800000002</v>
      </c>
      <c r="H11" s="15">
        <f>H10-G11</f>
        <v>50055.761200000008</v>
      </c>
      <c r="I11" s="13" t="s">
        <v>43</v>
      </c>
      <c r="J11" s="16"/>
      <c r="K11" s="1"/>
      <c r="L11" s="1"/>
      <c r="M11" s="1"/>
      <c r="N11" s="1"/>
      <c r="O11" s="1"/>
      <c r="P11" s="1"/>
    </row>
    <row r="12" spans="1:17" ht="15.75" x14ac:dyDescent="0.25">
      <c r="A12" s="13" t="s">
        <v>28</v>
      </c>
      <c r="B12" s="33" t="s">
        <v>36</v>
      </c>
      <c r="C12" s="13" t="s">
        <v>24</v>
      </c>
      <c r="D12" s="13">
        <v>1.21</v>
      </c>
      <c r="E12" s="14">
        <f t="shared" si="0"/>
        <v>1.2342</v>
      </c>
      <c r="F12" s="13">
        <v>8103</v>
      </c>
      <c r="G12" s="15">
        <f t="shared" si="2"/>
        <v>10000.722599999999</v>
      </c>
      <c r="H12" s="15">
        <f>H11-G12</f>
        <v>40055.038600000007</v>
      </c>
      <c r="I12" s="13" t="s">
        <v>41</v>
      </c>
      <c r="J12" s="20"/>
      <c r="K12" s="1"/>
      <c r="L12" s="1"/>
      <c r="M12" s="1"/>
      <c r="N12" s="1"/>
      <c r="O12" s="1"/>
      <c r="P12" s="1"/>
    </row>
    <row r="13" spans="1:17" ht="15.75" x14ac:dyDescent="0.25">
      <c r="A13" s="28" t="s">
        <v>29</v>
      </c>
      <c r="B13" s="33" t="s">
        <v>37</v>
      </c>
      <c r="C13" s="13" t="s">
        <v>24</v>
      </c>
      <c r="D13" s="13">
        <v>4.12</v>
      </c>
      <c r="E13" s="14">
        <f t="shared" si="0"/>
        <v>4.2023999999999999</v>
      </c>
      <c r="F13" s="13">
        <v>2380</v>
      </c>
      <c r="G13" s="15">
        <f t="shared" si="2"/>
        <v>10001.712</v>
      </c>
      <c r="H13" s="15">
        <f>H12-G12</f>
        <v>30054.316000000006</v>
      </c>
      <c r="I13" s="13" t="s">
        <v>44</v>
      </c>
      <c r="J13" s="20"/>
      <c r="K13" s="1"/>
      <c r="L13" s="1"/>
      <c r="M13" s="1"/>
      <c r="N13" s="1"/>
      <c r="O13" s="1"/>
      <c r="P13" s="1"/>
    </row>
    <row r="14" spans="1:17" ht="15.75" x14ac:dyDescent="0.25">
      <c r="A14" s="29" t="s">
        <v>30</v>
      </c>
      <c r="B14" s="32" t="s">
        <v>38</v>
      </c>
      <c r="C14" s="13" t="s">
        <v>24</v>
      </c>
      <c r="D14" s="13">
        <v>20.91</v>
      </c>
      <c r="E14" s="14">
        <f t="shared" si="0"/>
        <v>21.328199999999999</v>
      </c>
      <c r="F14" s="13">
        <v>469</v>
      </c>
      <c r="G14" s="15">
        <f t="shared" si="2"/>
        <v>10002.925799999999</v>
      </c>
      <c r="H14" s="15">
        <f>H12-G14</f>
        <v>30052.11280000001</v>
      </c>
      <c r="I14" s="13" t="s">
        <v>44</v>
      </c>
      <c r="J14" s="20"/>
      <c r="K14" s="1"/>
      <c r="L14" s="1"/>
      <c r="M14" s="1"/>
      <c r="N14" s="1"/>
      <c r="O14" s="1"/>
      <c r="P14" s="1"/>
    </row>
    <row r="15" spans="1:17" ht="43.5" customHeight="1" x14ac:dyDescent="0.25">
      <c r="A15" s="30" t="s">
        <v>31</v>
      </c>
      <c r="B15" s="33" t="s">
        <v>39</v>
      </c>
      <c r="C15" s="13" t="s">
        <v>24</v>
      </c>
      <c r="D15" s="34">
        <v>46.5</v>
      </c>
      <c r="E15" s="14">
        <f t="shared" si="0"/>
        <v>47.43</v>
      </c>
      <c r="F15" s="13">
        <v>211</v>
      </c>
      <c r="G15" s="15">
        <f t="shared" si="2"/>
        <v>10007.73</v>
      </c>
      <c r="H15" s="15">
        <f>H14-G15</f>
        <v>20044.38280000001</v>
      </c>
      <c r="I15" s="13" t="s">
        <v>41</v>
      </c>
      <c r="J15" s="22" t="s">
        <v>46</v>
      </c>
      <c r="K15" s="1"/>
      <c r="L15" s="1"/>
      <c r="M15" s="1"/>
      <c r="N15" s="1"/>
      <c r="O15" s="1"/>
      <c r="P15" s="1"/>
    </row>
    <row r="16" spans="1:17" ht="15.75" x14ac:dyDescent="0.25">
      <c r="A16" s="30" t="s">
        <v>32</v>
      </c>
      <c r="B16" s="33" t="s">
        <v>40</v>
      </c>
      <c r="C16" s="21" t="s">
        <v>24</v>
      </c>
      <c r="D16" s="34">
        <v>40.340000000000003</v>
      </c>
      <c r="E16" s="14">
        <f t="shared" si="0"/>
        <v>41.146800000000006</v>
      </c>
      <c r="F16" s="13">
        <v>243</v>
      </c>
      <c r="G16" s="15">
        <f t="shared" si="2"/>
        <v>9998.6724000000013</v>
      </c>
      <c r="H16" s="15">
        <f>H15-G16</f>
        <v>10045.710400000009</v>
      </c>
      <c r="I16" t="s">
        <v>42</v>
      </c>
      <c r="J16" s="23" t="s">
        <v>47</v>
      </c>
      <c r="K16" s="1"/>
      <c r="L16" s="1"/>
      <c r="M16" s="1"/>
      <c r="N16" s="1"/>
      <c r="O16" s="1"/>
      <c r="P16" s="1"/>
    </row>
    <row r="17" spans="1:16" ht="15.75" x14ac:dyDescent="0.25">
      <c r="A17" s="7"/>
      <c r="B17" s="29"/>
      <c r="C17" s="7"/>
      <c r="D17" s="7"/>
      <c r="E17" s="8"/>
      <c r="F17" s="7"/>
      <c r="G17" s="9">
        <f>SUM(G7:G16)</f>
        <v>99956.001599999989</v>
      </c>
      <c r="H17" s="9">
        <f t="shared" ref="H17" si="3">100000-G17</f>
        <v>43.998400000011316</v>
      </c>
      <c r="I17" s="7"/>
      <c r="J17" s="1"/>
      <c r="K17" s="1"/>
      <c r="L17" s="1"/>
      <c r="M17" s="1"/>
      <c r="N17" s="1"/>
      <c r="O17" s="1"/>
      <c r="P17" s="1"/>
    </row>
    <row r="18" spans="1:16" ht="15.75" x14ac:dyDescent="0.25">
      <c r="A18" s="1"/>
      <c r="B18" s="2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.75" x14ac:dyDescent="0.25">
      <c r="A20" s="26" t="s">
        <v>26</v>
      </c>
      <c r="B20" s="6"/>
      <c r="C20" s="26"/>
      <c r="D20" s="26"/>
      <c r="E20" s="26"/>
      <c r="F20" s="26"/>
      <c r="G20" s="26"/>
      <c r="H20" s="26"/>
      <c r="I20" s="26"/>
      <c r="J20" s="1"/>
      <c r="K20" s="1"/>
      <c r="L20" s="1"/>
      <c r="M20" s="1"/>
      <c r="N20" s="1"/>
      <c r="O20" s="1"/>
      <c r="P20" s="1"/>
    </row>
    <row r="21" spans="1:16" ht="15.75" x14ac:dyDescent="0.25">
      <c r="A21" s="1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x14ac:dyDescent="0.25">
      <c r="A22" s="6"/>
      <c r="B22" s="1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</row>
    <row r="23" spans="1:16" ht="15.75" x14ac:dyDescent="0.25">
      <c r="A23" s="6"/>
      <c r="B23" s="1"/>
      <c r="C23" s="6"/>
      <c r="D23" s="6"/>
      <c r="E23" s="6"/>
      <c r="F23" s="6"/>
      <c r="G23" s="6"/>
      <c r="H23" s="6"/>
      <c r="I23" s="6"/>
      <c r="J23" s="5"/>
      <c r="K23" s="1"/>
      <c r="L23" s="1"/>
      <c r="M23" s="1"/>
      <c r="N23" s="1"/>
      <c r="O23" s="1"/>
      <c r="P23" s="1"/>
    </row>
    <row r="24" spans="1:16" ht="15.75" x14ac:dyDescent="0.25">
      <c r="A24" s="1"/>
      <c r="B24" s="1"/>
      <c r="C24" s="1"/>
      <c r="D24" s="1"/>
      <c r="E24" s="5"/>
      <c r="F24" s="5"/>
      <c r="G24" s="5"/>
      <c r="H24" s="5"/>
      <c r="I24" s="5"/>
      <c r="J24" s="1"/>
      <c r="K24" s="1"/>
      <c r="L24" s="1"/>
      <c r="M24" s="1"/>
      <c r="N24" s="1"/>
      <c r="O24" s="1"/>
      <c r="P24" s="13"/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3"/>
    </row>
    <row r="26" spans="1:1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3"/>
    </row>
    <row r="27" spans="1:16" ht="15.7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5"/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3"/>
    </row>
    <row r="29" spans="1:1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3"/>
    </row>
    <row r="30" spans="1:1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3"/>
    </row>
    <row r="31" spans="1:1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3"/>
    </row>
    <row r="32" spans="1:1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3"/>
    </row>
    <row r="33" spans="1:1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.75" x14ac:dyDescent="0.25">
      <c r="A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.75" x14ac:dyDescent="0.25">
      <c r="A321" s="1"/>
      <c r="C321" s="1"/>
      <c r="D321" s="1"/>
      <c r="E321" s="1"/>
      <c r="F321" s="1"/>
      <c r="G321" s="1"/>
      <c r="H321" s="1"/>
      <c r="I321" s="1"/>
      <c r="K321" s="1"/>
      <c r="L321" s="1"/>
      <c r="M321" s="1"/>
      <c r="N321" s="1"/>
      <c r="O321" s="1"/>
      <c r="P321" s="1"/>
    </row>
  </sheetData>
  <mergeCells count="5">
    <mergeCell ref="A1:J1"/>
    <mergeCell ref="A2:J2"/>
    <mergeCell ref="A3:I3"/>
    <mergeCell ref="A4:J4"/>
    <mergeCell ref="A5:J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4" workbookViewId="0">
      <selection activeCell="J12" sqref="J12"/>
    </sheetView>
  </sheetViews>
  <sheetFormatPr defaultRowHeight="15" x14ac:dyDescent="0.25"/>
  <cols>
    <col min="1" max="1" width="15.140625" customWidth="1"/>
    <col min="2" max="2" width="17.85546875" bestFit="1" customWidth="1"/>
    <col min="3" max="3" width="14.7109375" bestFit="1" customWidth="1"/>
    <col min="4" max="4" width="9.7109375" bestFit="1" customWidth="1"/>
    <col min="5" max="5" width="10" customWidth="1"/>
    <col min="7" max="7" width="14.28515625" bestFit="1" customWidth="1"/>
    <col min="8" max="8" width="13.7109375" customWidth="1"/>
    <col min="9" max="9" width="15.42578125" customWidth="1"/>
    <col min="10" max="10" width="29.140625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3" spans="1:15" x14ac:dyDescent="0.25">
      <c r="A3" t="s">
        <v>19</v>
      </c>
    </row>
    <row r="4" spans="1:15" x14ac:dyDescent="0.25">
      <c r="A4" t="s">
        <v>20</v>
      </c>
    </row>
    <row r="5" spans="1:15" x14ac:dyDescent="0.25">
      <c r="A5" t="s">
        <v>21</v>
      </c>
    </row>
    <row r="6" spans="1:15" ht="61.5" customHeight="1" x14ac:dyDescent="0.25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15</v>
      </c>
      <c r="H6" s="12" t="s">
        <v>8</v>
      </c>
      <c r="I6" s="12" t="s">
        <v>48</v>
      </c>
      <c r="J6" s="12" t="s">
        <v>50</v>
      </c>
      <c r="K6" s="28"/>
      <c r="L6" s="28"/>
      <c r="M6" s="28"/>
      <c r="N6" s="28"/>
      <c r="O6" s="28"/>
    </row>
    <row r="7" spans="1:15" ht="15.75" x14ac:dyDescent="0.25">
      <c r="A7" s="28" t="s">
        <v>11</v>
      </c>
      <c r="B7" s="28" t="s">
        <v>12</v>
      </c>
      <c r="C7" s="13" t="s">
        <v>49</v>
      </c>
      <c r="D7" s="40">
        <v>15.71</v>
      </c>
      <c r="E7" s="36">
        <f>D7*1.02</f>
        <v>16.0242</v>
      </c>
      <c r="F7" s="13">
        <v>601</v>
      </c>
      <c r="G7" s="36">
        <f>E7*F7</f>
        <v>9630.5442000000003</v>
      </c>
      <c r="H7" s="36">
        <f>100000-G7</f>
        <v>90369.455799999996</v>
      </c>
      <c r="I7" s="39">
        <f>((G7/Plan1!G7)-1)*100</f>
        <v>-3.6196319018404921</v>
      </c>
      <c r="J7" s="28" t="s">
        <v>51</v>
      </c>
      <c r="K7" s="28"/>
      <c r="L7" s="28"/>
      <c r="M7" s="28"/>
      <c r="N7" s="28"/>
      <c r="O7" s="28"/>
    </row>
    <row r="8" spans="1:15" ht="15.75" x14ac:dyDescent="0.25">
      <c r="A8" s="28" t="s">
        <v>25</v>
      </c>
      <c r="B8" s="28" t="s">
        <v>16</v>
      </c>
      <c r="C8" s="13" t="s">
        <v>49</v>
      </c>
      <c r="D8" s="40">
        <v>59.5</v>
      </c>
      <c r="E8" s="36">
        <f>D8*1.02</f>
        <v>60.69</v>
      </c>
      <c r="F8" s="13">
        <v>163</v>
      </c>
      <c r="G8" s="36">
        <f>E8*F8</f>
        <v>9892.4699999999993</v>
      </c>
      <c r="H8" s="36">
        <f>H7-G8</f>
        <v>80476.985799999995</v>
      </c>
      <c r="I8" s="39">
        <f>((G8/Plan1!G8)-1)*100</f>
        <v>-0.66777963272121044</v>
      </c>
      <c r="J8" s="28" t="s">
        <v>51</v>
      </c>
      <c r="K8" s="28"/>
      <c r="L8" s="28"/>
      <c r="M8" s="28"/>
      <c r="N8" s="28"/>
      <c r="O8" s="28"/>
    </row>
    <row r="9" spans="1:15" ht="15.75" x14ac:dyDescent="0.25">
      <c r="A9" s="28" t="s">
        <v>23</v>
      </c>
      <c r="B9" s="28" t="s">
        <v>18</v>
      </c>
      <c r="C9" s="13" t="s">
        <v>49</v>
      </c>
      <c r="D9" s="36">
        <v>98.7</v>
      </c>
      <c r="E9" s="36">
        <f t="shared" ref="E9:E16" si="0">D9*1.02</f>
        <v>100.67400000000001</v>
      </c>
      <c r="F9" s="13">
        <v>86</v>
      </c>
      <c r="G9" s="36">
        <f>E9*F9</f>
        <v>8657.9639999999999</v>
      </c>
      <c r="H9" s="36">
        <f t="shared" ref="H9" si="1">H8-G9</f>
        <v>71819.021799999988</v>
      </c>
      <c r="I9" s="39">
        <f>((G9/Plan1!G9)-1)*100</f>
        <v>-13.36025280898877</v>
      </c>
      <c r="J9" s="28" t="s">
        <v>52</v>
      </c>
      <c r="K9" s="28"/>
      <c r="L9" s="28"/>
      <c r="M9" s="28"/>
      <c r="N9" s="28"/>
      <c r="O9" s="28"/>
    </row>
    <row r="10" spans="1:15" ht="15.75" x14ac:dyDescent="0.25">
      <c r="A10" s="28" t="s">
        <v>33</v>
      </c>
      <c r="B10" s="28" t="s">
        <v>34</v>
      </c>
      <c r="C10" s="13" t="s">
        <v>49</v>
      </c>
      <c r="D10" s="36">
        <v>0.14000000000000001</v>
      </c>
      <c r="E10" s="36">
        <f t="shared" si="0"/>
        <v>0.14280000000000001</v>
      </c>
      <c r="F10" s="13">
        <v>54466</v>
      </c>
      <c r="G10" s="36">
        <f t="shared" ref="G10:G16" si="2">E10*F10</f>
        <v>7777.7448000000004</v>
      </c>
      <c r="H10" s="36">
        <f>H9-G10</f>
        <v>64041.276999999987</v>
      </c>
      <c r="I10" s="39">
        <f>((G10/Plan1!G10)-1)*100</f>
        <v>-22.222222222222221</v>
      </c>
      <c r="J10" s="28" t="s">
        <v>52</v>
      </c>
      <c r="K10" s="28"/>
      <c r="L10" s="28"/>
      <c r="M10" s="28"/>
      <c r="N10" s="28"/>
      <c r="O10" s="28"/>
    </row>
    <row r="11" spans="1:15" ht="15.75" x14ac:dyDescent="0.25">
      <c r="A11" s="28" t="s">
        <v>27</v>
      </c>
      <c r="B11" s="28" t="s">
        <v>35</v>
      </c>
      <c r="C11" s="13" t="s">
        <v>49</v>
      </c>
      <c r="D11" s="36">
        <v>0.56999999999999995</v>
      </c>
      <c r="E11" s="36">
        <f t="shared" si="0"/>
        <v>0.58139999999999992</v>
      </c>
      <c r="F11" s="13">
        <v>9249</v>
      </c>
      <c r="G11" s="36">
        <f t="shared" si="2"/>
        <v>5377.3685999999989</v>
      </c>
      <c r="H11" s="36">
        <f>H10-G11</f>
        <v>58663.908399999986</v>
      </c>
      <c r="I11" s="39">
        <f>((G11/Plan1!G11)-1)*100</f>
        <v>-46.226415094339643</v>
      </c>
      <c r="J11" s="28" t="s">
        <v>51</v>
      </c>
      <c r="K11" s="28"/>
      <c r="L11" s="28"/>
      <c r="M11" s="28"/>
      <c r="N11" s="28"/>
      <c r="O11" s="28"/>
    </row>
    <row r="12" spans="1:15" ht="15.75" x14ac:dyDescent="0.25">
      <c r="A12" s="28" t="s">
        <v>28</v>
      </c>
      <c r="B12" s="28" t="s">
        <v>36</v>
      </c>
      <c r="C12" s="13" t="s">
        <v>49</v>
      </c>
      <c r="D12" s="36">
        <v>0.57999999999999996</v>
      </c>
      <c r="E12" s="36">
        <f t="shared" si="0"/>
        <v>0.59160000000000001</v>
      </c>
      <c r="F12" s="13">
        <v>8103</v>
      </c>
      <c r="G12" s="36">
        <f t="shared" si="2"/>
        <v>4793.7348000000002</v>
      </c>
      <c r="H12" s="36">
        <f>H11-G12</f>
        <v>53870.173599999987</v>
      </c>
      <c r="I12" s="39">
        <f>((G12/Plan1!G12)-1)*100</f>
        <v>-52.06611570247933</v>
      </c>
      <c r="J12" s="28" t="s">
        <v>51</v>
      </c>
      <c r="K12" s="28"/>
      <c r="L12" s="28"/>
      <c r="M12" s="28"/>
      <c r="N12" s="28"/>
      <c r="O12" s="28"/>
    </row>
    <row r="13" spans="1:15" ht="15.75" x14ac:dyDescent="0.25">
      <c r="A13" s="28" t="s">
        <v>29</v>
      </c>
      <c r="B13" s="28" t="s">
        <v>37</v>
      </c>
      <c r="C13" s="13" t="s">
        <v>49</v>
      </c>
      <c r="D13" s="36">
        <v>3.5</v>
      </c>
      <c r="E13" s="36">
        <f t="shared" si="0"/>
        <v>3.5700000000000003</v>
      </c>
      <c r="F13" s="13">
        <v>2380</v>
      </c>
      <c r="G13" s="36">
        <f t="shared" si="2"/>
        <v>8496.6</v>
      </c>
      <c r="H13" s="36">
        <f>H12-G12</f>
        <v>49076.438799999989</v>
      </c>
      <c r="I13" s="39">
        <f>((G13/Plan1!G13)-1)*100</f>
        <v>-15.048543689320383</v>
      </c>
      <c r="J13" s="28" t="s">
        <v>52</v>
      </c>
      <c r="K13" s="28"/>
      <c r="L13" s="28"/>
      <c r="M13" s="28"/>
      <c r="N13" s="28"/>
      <c r="O13" s="28"/>
    </row>
    <row r="14" spans="1:15" ht="15.75" x14ac:dyDescent="0.25">
      <c r="A14" s="28" t="s">
        <v>30</v>
      </c>
      <c r="B14" s="28" t="s">
        <v>38</v>
      </c>
      <c r="C14" s="13" t="s">
        <v>49</v>
      </c>
      <c r="D14" s="36">
        <v>21.79</v>
      </c>
      <c r="E14" s="36">
        <f t="shared" si="0"/>
        <v>22.2258</v>
      </c>
      <c r="F14" s="13">
        <v>469</v>
      </c>
      <c r="G14" s="36">
        <f t="shared" si="2"/>
        <v>10423.9002</v>
      </c>
      <c r="H14" s="36">
        <f>H12-G14</f>
        <v>43446.273399999991</v>
      </c>
      <c r="I14" s="39">
        <f>((G14/Plan1!G14)-1)*100</f>
        <v>4.2085126733620415</v>
      </c>
      <c r="J14" s="28" t="s">
        <v>51</v>
      </c>
      <c r="K14" s="28"/>
      <c r="L14" s="28"/>
      <c r="M14" s="28"/>
      <c r="N14" s="28"/>
      <c r="O14" s="28"/>
    </row>
    <row r="15" spans="1:15" ht="15.75" x14ac:dyDescent="0.25">
      <c r="A15" s="28" t="s">
        <v>31</v>
      </c>
      <c r="B15" s="28" t="s">
        <v>39</v>
      </c>
      <c r="C15" s="13" t="s">
        <v>49</v>
      </c>
      <c r="D15" s="36">
        <v>31.53</v>
      </c>
      <c r="E15" s="36">
        <f t="shared" si="0"/>
        <v>32.160600000000002</v>
      </c>
      <c r="F15" s="13">
        <v>211</v>
      </c>
      <c r="G15" s="36">
        <f t="shared" si="2"/>
        <v>6785.8866000000007</v>
      </c>
      <c r="H15" s="36">
        <f>H14-G15</f>
        <v>36660.386799999993</v>
      </c>
      <c r="I15" s="39">
        <f>((G15/Plan1!G15)-1)*100</f>
        <v>-32.193548387096762</v>
      </c>
      <c r="J15" s="28" t="s">
        <v>52</v>
      </c>
      <c r="K15" s="28"/>
      <c r="L15" s="28"/>
      <c r="M15" s="28"/>
      <c r="N15" s="28"/>
      <c r="O15" s="28"/>
    </row>
    <row r="16" spans="1:15" ht="15.75" x14ac:dyDescent="0.25">
      <c r="A16" s="28" t="s">
        <v>32</v>
      </c>
      <c r="B16" s="28" t="s">
        <v>40</v>
      </c>
      <c r="C16" s="13" t="s">
        <v>49</v>
      </c>
      <c r="D16" s="36">
        <v>32.92</v>
      </c>
      <c r="E16" s="36">
        <f t="shared" si="0"/>
        <v>33.578400000000002</v>
      </c>
      <c r="F16" s="13">
        <v>243</v>
      </c>
      <c r="G16" s="36">
        <f t="shared" si="2"/>
        <v>8159.5512000000008</v>
      </c>
      <c r="H16" s="36">
        <f>H15-G16</f>
        <v>28500.835599999991</v>
      </c>
      <c r="I16" s="39">
        <f>((G16/Plan1!G16)-1)*100</f>
        <v>-18.393653941497277</v>
      </c>
      <c r="J16" s="28" t="s">
        <v>52</v>
      </c>
      <c r="K16" s="28"/>
      <c r="L16" s="28"/>
      <c r="M16" s="28"/>
      <c r="N16" s="28"/>
      <c r="O16" s="28"/>
    </row>
    <row r="17" spans="1:16" ht="15.75" x14ac:dyDescent="0.25">
      <c r="A17" s="7"/>
      <c r="B17" s="7"/>
      <c r="C17" s="7"/>
      <c r="D17" s="7"/>
      <c r="E17" s="8"/>
      <c r="F17" s="7"/>
      <c r="G17" s="9">
        <f>SUM(G7:G16)</f>
        <v>79995.7644</v>
      </c>
      <c r="H17" s="9">
        <f t="shared" ref="H17" si="3">100000-G17</f>
        <v>20004.2356</v>
      </c>
      <c r="I17" s="7"/>
      <c r="J17" s="1"/>
      <c r="K17" s="1"/>
      <c r="L17" s="1"/>
      <c r="M17" s="1"/>
      <c r="N17" s="1"/>
      <c r="O17" s="1"/>
      <c r="P17" s="1"/>
    </row>
    <row r="19" spans="1:16" x14ac:dyDescent="0.25">
      <c r="B19" s="43"/>
      <c r="C19" s="43"/>
      <c r="D19" s="43"/>
      <c r="E19" s="43"/>
      <c r="F19" s="43"/>
      <c r="G19" s="43"/>
      <c r="H19" s="43"/>
      <c r="I19" s="43"/>
    </row>
    <row r="20" spans="1:16" x14ac:dyDescent="0.25">
      <c r="B20" s="43"/>
      <c r="C20" s="43"/>
      <c r="D20" s="43"/>
      <c r="E20" s="43"/>
      <c r="F20" s="43"/>
      <c r="G20" s="43"/>
      <c r="H20" s="43"/>
      <c r="I20" s="43"/>
    </row>
  </sheetData>
  <mergeCells count="1">
    <mergeCell ref="B19:I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O17"/>
  <sheetViews>
    <sheetView workbookViewId="0">
      <selection sqref="A1:H17"/>
    </sheetView>
  </sheetViews>
  <sheetFormatPr defaultRowHeight="15" x14ac:dyDescent="0.25"/>
  <cols>
    <col min="1" max="1" width="25.42578125" customWidth="1"/>
    <col min="2" max="2" width="17.85546875" bestFit="1" customWidth="1"/>
    <col min="3" max="3" width="14.28515625" customWidth="1"/>
    <col min="4" max="4" width="13.28515625" customWidth="1"/>
    <col min="5" max="5" width="17.85546875" customWidth="1"/>
    <col min="7" max="7" width="12.85546875" customWidth="1"/>
    <col min="8" max="8" width="15.28515625" customWidth="1"/>
  </cols>
  <sheetData>
    <row r="2" spans="9:14" x14ac:dyDescent="0.25">
      <c r="I2" s="37"/>
      <c r="J2" s="37"/>
      <c r="K2" s="37"/>
      <c r="L2" s="37"/>
      <c r="M2" s="37"/>
      <c r="N2" s="37"/>
    </row>
    <row r="3" spans="9:14" x14ac:dyDescent="0.25">
      <c r="I3" s="37"/>
      <c r="J3" s="37"/>
      <c r="K3" s="37"/>
      <c r="L3" s="37"/>
      <c r="M3" s="37"/>
      <c r="N3" s="37"/>
    </row>
    <row r="4" spans="9:14" x14ac:dyDescent="0.25">
      <c r="I4" s="37"/>
      <c r="J4" s="37"/>
      <c r="K4" s="37"/>
      <c r="L4" s="37"/>
      <c r="M4" s="37"/>
      <c r="N4" s="37"/>
    </row>
    <row r="5" spans="9:14" x14ac:dyDescent="0.25">
      <c r="I5" s="37"/>
      <c r="J5" s="37"/>
      <c r="K5" s="37"/>
      <c r="L5" s="37"/>
      <c r="M5" s="37"/>
      <c r="N5" s="37"/>
    </row>
    <row r="6" spans="9:14" ht="61.5" customHeight="1" x14ac:dyDescent="0.25">
      <c r="I6" s="38"/>
      <c r="J6" s="37"/>
      <c r="K6" s="37"/>
      <c r="L6" s="37"/>
      <c r="M6" s="37"/>
      <c r="N6" s="37"/>
    </row>
    <row r="7" spans="9:14" x14ac:dyDescent="0.25">
      <c r="I7" s="37"/>
      <c r="J7" s="37"/>
      <c r="K7" s="37"/>
      <c r="L7" s="37"/>
      <c r="M7" s="37"/>
      <c r="N7" s="37"/>
    </row>
    <row r="8" spans="9:14" x14ac:dyDescent="0.25">
      <c r="I8" s="37"/>
      <c r="J8" s="37"/>
      <c r="K8" s="37"/>
      <c r="L8" s="37"/>
      <c r="M8" s="37"/>
      <c r="N8" s="37"/>
    </row>
    <row r="17" spans="9:15" ht="15.75" x14ac:dyDescent="0.25">
      <c r="I17" s="1"/>
      <c r="J17" s="1"/>
      <c r="K17" s="1"/>
      <c r="L17" s="1"/>
      <c r="M17" s="1"/>
      <c r="N17" s="1"/>
      <c r="O17" s="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2014-09-13T23:54:51Z</dcterms:created>
  <dcterms:modified xsi:type="dcterms:W3CDTF">2014-11-12T01:29:20Z</dcterms:modified>
</cp:coreProperties>
</file>