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8100" activeTab="5"/>
  </bookViews>
  <sheets>
    <sheet name="2014_2" sheetId="21" r:id="rId1"/>
    <sheet name="Quadro1" sheetId="14" r:id="rId2"/>
    <sheet name="2015_1" sheetId="23" r:id="rId3"/>
    <sheet name="Quadro2" sheetId="16" r:id="rId4"/>
    <sheet name="Figura 1" sheetId="19" r:id="rId5"/>
    <sheet name="Resultado" sheetId="20" r:id="rId6"/>
  </sheets>
  <definedNames>
    <definedName name="_xlnm._FilterDatabase" localSheetId="1" hidden="1">Quadro1!$O$20:$O$200</definedName>
    <definedName name="_xlnm._FilterDatabase" localSheetId="3" hidden="1">Quadro2!$P$23:$P$203</definedName>
    <definedName name="_xlnm.Extract" localSheetId="1">Quadro1!$Q$20</definedName>
    <definedName name="_xlnm.Extract" localSheetId="3">Quadro2!$R$23</definedName>
  </definedNames>
  <calcPr calcId="145621"/>
</workbook>
</file>

<file path=xl/calcChain.xml><?xml version="1.0" encoding="utf-8"?>
<calcChain xmlns="http://schemas.openxmlformats.org/spreadsheetml/2006/main">
  <c r="L36" i="20" l="1"/>
  <c r="E36" i="20"/>
  <c r="K53" i="20"/>
  <c r="K52" i="20"/>
  <c r="K51" i="20"/>
  <c r="K50" i="20"/>
  <c r="K49" i="20"/>
  <c r="K48" i="20"/>
  <c r="K47" i="20"/>
  <c r="K46" i="20"/>
  <c r="K45" i="20"/>
  <c r="D53" i="20"/>
  <c r="D52" i="20"/>
  <c r="D51" i="20"/>
  <c r="D50" i="20"/>
  <c r="D49" i="20"/>
  <c r="D48" i="20"/>
  <c r="D47" i="20"/>
  <c r="D46" i="20"/>
  <c r="D45" i="20"/>
  <c r="L55" i="20"/>
  <c r="M50" i="20" s="1"/>
  <c r="E55" i="20"/>
  <c r="F52" i="20" s="1"/>
  <c r="G13" i="21"/>
  <c r="G12" i="21"/>
  <c r="G11" i="21"/>
  <c r="G10" i="21"/>
  <c r="G9" i="21"/>
  <c r="G8" i="21"/>
  <c r="G7" i="21"/>
  <c r="G6" i="21"/>
  <c r="G5" i="21"/>
  <c r="G14" i="21" s="1"/>
  <c r="G13" i="23"/>
  <c r="G12" i="23"/>
  <c r="G11" i="23"/>
  <c r="G10" i="23"/>
  <c r="G9" i="23"/>
  <c r="G8" i="23"/>
  <c r="G7" i="23"/>
  <c r="G6" i="23"/>
  <c r="G5" i="23"/>
  <c r="J19" i="20"/>
  <c r="C19" i="20"/>
  <c r="T24" i="16"/>
  <c r="J8" i="20"/>
  <c r="I8" i="20"/>
  <c r="C8" i="20"/>
  <c r="B8" i="20"/>
  <c r="F48" i="20" l="1"/>
  <c r="F47" i="20"/>
  <c r="M45" i="20"/>
  <c r="M46" i="20"/>
  <c r="M47" i="20"/>
  <c r="M53" i="20"/>
  <c r="M55" i="20"/>
  <c r="F49" i="20"/>
  <c r="F45" i="20"/>
  <c r="F53" i="20"/>
  <c r="M51" i="20"/>
  <c r="F46" i="20"/>
  <c r="F55" i="20"/>
  <c r="M52" i="20"/>
  <c r="F50" i="20"/>
  <c r="M48" i="20"/>
  <c r="F51" i="20"/>
  <c r="M49" i="20"/>
  <c r="F36" i="20"/>
  <c r="M36" i="20"/>
  <c r="G14" i="23"/>
  <c r="K8" i="20"/>
  <c r="J17" i="20" s="1"/>
  <c r="D8" i="20"/>
  <c r="C17" i="20" s="1"/>
  <c r="V32" i="14"/>
  <c r="V29" i="14"/>
  <c r="V34" i="14" s="1"/>
  <c r="W21" i="14"/>
  <c r="W23" i="14"/>
  <c r="V23" i="14"/>
  <c r="V21" i="14"/>
  <c r="V24" i="14" s="1"/>
  <c r="V26" i="14" s="1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5" i="14"/>
  <c r="R74" i="14"/>
  <c r="R73" i="14"/>
  <c r="R72" i="14"/>
  <c r="R71" i="14"/>
  <c r="R70" i="14"/>
  <c r="R69" i="14"/>
  <c r="R68" i="14"/>
  <c r="R67" i="14"/>
  <c r="R66" i="14"/>
  <c r="R65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2" i="14"/>
  <c r="R51" i="14"/>
  <c r="R50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2" i="14"/>
  <c r="R21" i="14"/>
  <c r="R112" i="14" s="1"/>
  <c r="W24" i="14" l="1"/>
  <c r="W26" i="14" s="1"/>
  <c r="C20" i="20"/>
  <c r="C45" i="20" s="1"/>
  <c r="C46" i="20" s="1"/>
  <c r="C47" i="20" s="1"/>
  <c r="C48" i="20" s="1"/>
  <c r="C49" i="20" s="1"/>
  <c r="C50" i="20" s="1"/>
  <c r="C51" i="20" s="1"/>
  <c r="C52" i="20" s="1"/>
  <c r="C53" i="20" s="1"/>
  <c r="J20" i="20"/>
  <c r="J45" i="20" s="1"/>
  <c r="J46" i="20" s="1"/>
  <c r="J47" i="20" s="1"/>
  <c r="J48" i="20" s="1"/>
  <c r="J49" i="20" s="1"/>
  <c r="J50" i="20" s="1"/>
  <c r="J51" i="20" s="1"/>
  <c r="J52" i="20" s="1"/>
  <c r="J53" i="20" s="1"/>
</calcChain>
</file>

<file path=xl/sharedStrings.xml><?xml version="1.0" encoding="utf-8"?>
<sst xmlns="http://schemas.openxmlformats.org/spreadsheetml/2006/main" count="169" uniqueCount="65">
  <si>
    <t xml:space="preserve"> </t>
  </si>
  <si>
    <t>Total</t>
  </si>
  <si>
    <t>Quadro 1</t>
  </si>
  <si>
    <t>Quadro 2</t>
  </si>
  <si>
    <t>Exemplo de FV</t>
  </si>
  <si>
    <t>Intervalos</t>
  </si>
  <si>
    <t>... a ...</t>
  </si>
  <si>
    <t>...</t>
  </si>
  <si>
    <t>llll</t>
  </si>
  <si>
    <t>Quantidade de parafusos com defeito no 2º semestre de 2014</t>
  </si>
  <si>
    <t>Quantidade de parafusos com defeito no 1º semestre de 2015</t>
  </si>
  <si>
    <t>Frequência</t>
  </si>
  <si>
    <t>1463 a 1582</t>
  </si>
  <si>
    <t>1583 a 1702</t>
  </si>
  <si>
    <t>2015/1</t>
  </si>
  <si>
    <t>lllll lllll lllll lllll lllll lllll lllll lllll ll</t>
  </si>
  <si>
    <t>Figura 2</t>
  </si>
  <si>
    <t>2014/2</t>
  </si>
  <si>
    <t>LISTA</t>
  </si>
  <si>
    <t>R</t>
  </si>
  <si>
    <t>N</t>
  </si>
  <si>
    <t>K</t>
  </si>
  <si>
    <t>h</t>
  </si>
  <si>
    <t>Dados</t>
  </si>
  <si>
    <t>a</t>
  </si>
  <si>
    <t>b</t>
  </si>
  <si>
    <t>c</t>
  </si>
  <si>
    <t>g</t>
  </si>
  <si>
    <t>Bloco</t>
  </si>
  <si>
    <t>Mais</t>
  </si>
  <si>
    <t>Freqüência</t>
  </si>
  <si>
    <t>• (a) Encontre os valores mínimos, máximos e calcule a amplitude das medições contidas em cada um dos quadros; (você pode fazer isso ordenando os valores do menor ao maior)</t>
  </si>
  <si>
    <t>2º semestre de 2014</t>
  </si>
  <si>
    <t>Valores</t>
  </si>
  <si>
    <t>Minimo</t>
  </si>
  <si>
    <t>Maxino</t>
  </si>
  <si>
    <t>Amplitude</t>
  </si>
  <si>
    <t>1º semestre de 2015</t>
  </si>
  <si>
    <t>• (b) De acordo com a Regra de Sturges, defina a quantidade de classes das distribuições contidas em cada quadro. Determine os intervalos e os limites de cada uma delas;</t>
  </si>
  <si>
    <t>Classes</t>
  </si>
  <si>
    <t>Registros (amostras)</t>
  </si>
  <si>
    <t>Tamanho das Classes</t>
  </si>
  <si>
    <t>• (d) Por fim, com base nos dados que constam da FV preenchida, construa o histograma de frequência de cada.</t>
  </si>
  <si>
    <t>Absoluta</t>
  </si>
  <si>
    <t>Relativa</t>
  </si>
  <si>
    <t>1416 a 1461</t>
  </si>
  <si>
    <t>1462 a 1506</t>
  </si>
  <si>
    <t>1507 a 1551</t>
  </si>
  <si>
    <t>1552 a 1596</t>
  </si>
  <si>
    <t>1597 a 1641</t>
  </si>
  <si>
    <t>1642 a 1686</t>
  </si>
  <si>
    <t>1687 a 1731</t>
  </si>
  <si>
    <t>1732 a 1776</t>
  </si>
  <si>
    <t>1777 a 1821</t>
  </si>
  <si>
    <t>1463 a 1570</t>
  </si>
  <si>
    <t>1571 a 1677</t>
  </si>
  <si>
    <t>1678 a 1784</t>
  </si>
  <si>
    <t>1785 a 1891</t>
  </si>
  <si>
    <t>1892 a 1998</t>
  </si>
  <si>
    <t>1999 a 2105</t>
  </si>
  <si>
    <t>2106 a 2212</t>
  </si>
  <si>
    <t>2213 a 2319</t>
  </si>
  <si>
    <t>2320 a 2426</t>
  </si>
  <si>
    <t>• (c) Preencha, para cada quadro, uma Folha de Verificação (FV)6, registrando a distribuição da frequência dos produtos recusados. Faça isso segundo os intervalos de classe determinados no item (b); e,</t>
  </si>
  <si>
    <r>
      <t>k = 1 + 3,322(log</t>
    </r>
    <r>
      <rPr>
        <b/>
        <vertAlign val="subscript"/>
        <sz val="14"/>
        <color theme="1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n) </t>
    </r>
    <r>
      <rPr>
        <sz val="14"/>
        <color theme="1"/>
        <rFont val="Calibri"/>
        <family val="2"/>
        <scheme val="minor"/>
      </rPr>
      <t>(fórmula de Sturges)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</si>
</sst>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  <font>
      <b/>
      <u/>
      <sz val="16"/>
      <color theme="0"/>
      <name val="Calibri"/>
      <family val="2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1" fontId="0" fillId="2" borderId="1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" fontId="7" fillId="0" borderId="13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9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5" xfId="0" applyFill="1" applyBorder="1" applyAlignment="1"/>
    <xf numFmtId="0" fontId="0" fillId="0" borderId="25" xfId="0" applyNumberFormat="1" applyFill="1" applyBorder="1" applyAlignment="1"/>
    <xf numFmtId="0" fontId="10" fillId="0" borderId="27" xfId="0" applyFont="1" applyFill="1" applyBorder="1" applyAlignment="1">
      <alignment horizontal="center"/>
    </xf>
    <xf numFmtId="0" fontId="0" fillId="0" borderId="0" xfId="0" quotePrefix="1"/>
    <xf numFmtId="0" fontId="0" fillId="7" borderId="0" xfId="0" applyFill="1" applyBorder="1" applyAlignment="1"/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0" fontId="0" fillId="0" borderId="0" xfId="1" applyNumberFormat="1" applyFont="1" applyBorder="1"/>
    <xf numFmtId="0" fontId="4" fillId="6" borderId="0" xfId="0" applyFont="1" applyFill="1" applyBorder="1" applyAlignment="1">
      <alignment horizontal="center"/>
    </xf>
    <xf numFmtId="0" fontId="0" fillId="6" borderId="0" xfId="0" applyFill="1" applyBorder="1"/>
    <xf numFmtId="165" fontId="4" fillId="6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7" borderId="0" xfId="0" applyFont="1" applyFill="1" applyBorder="1" applyAlignment="1">
      <alignment horizontal="center"/>
    </xf>
    <xf numFmtId="0" fontId="5" fillId="7" borderId="0" xfId="0" applyFont="1" applyFill="1" applyBorder="1" applyAlignment="1"/>
    <xf numFmtId="0" fontId="4" fillId="7" borderId="0" xfId="0" applyFont="1" applyFill="1" applyBorder="1" applyAlignment="1">
      <alignment horizontal="center"/>
    </xf>
    <xf numFmtId="0" fontId="0" fillId="7" borderId="0" xfId="0" applyFill="1" applyBorder="1"/>
    <xf numFmtId="0" fontId="0" fillId="7" borderId="0" xfId="0" applyFill="1"/>
    <xf numFmtId="10" fontId="0" fillId="7" borderId="0" xfId="1" applyNumberFormat="1" applyFont="1" applyFill="1" applyBorder="1"/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0" fillId="6" borderId="0" xfId="0" applyNumberFormat="1" applyFill="1" applyBorder="1"/>
    <xf numFmtId="10" fontId="0" fillId="7" borderId="0" xfId="0" applyNumberFormat="1" applyFill="1"/>
    <xf numFmtId="0" fontId="13" fillId="0" borderId="0" xfId="0" applyFont="1"/>
    <xf numFmtId="0" fontId="14" fillId="0" borderId="0" xfId="0" applyFont="1"/>
    <xf numFmtId="166" fontId="9" fillId="0" borderId="0" xfId="0" applyNumberFormat="1" applyFont="1"/>
    <xf numFmtId="0" fontId="9" fillId="0" borderId="0" xfId="0" quotePrefix="1" applyFont="1"/>
    <xf numFmtId="0" fontId="9" fillId="6" borderId="29" xfId="0" applyFont="1" applyFill="1" applyBorder="1" applyAlignment="1">
      <alignment horizontal="centerContinuous"/>
    </xf>
    <xf numFmtId="0" fontId="9" fillId="6" borderId="26" xfId="0" applyFont="1" applyFill="1" applyBorder="1" applyAlignment="1">
      <alignment horizontal="centerContinuous"/>
    </xf>
    <xf numFmtId="0" fontId="9" fillId="6" borderId="30" xfId="0" applyFont="1" applyFill="1" applyBorder="1" applyAlignment="1">
      <alignment horizontal="centerContinuous"/>
    </xf>
    <xf numFmtId="0" fontId="9" fillId="7" borderId="29" xfId="0" applyFont="1" applyFill="1" applyBorder="1" applyAlignment="1">
      <alignment horizontal="centerContinuous"/>
    </xf>
    <xf numFmtId="0" fontId="9" fillId="7" borderId="26" xfId="0" applyFont="1" applyFill="1" applyBorder="1" applyAlignment="1">
      <alignment horizontal="centerContinuous"/>
    </xf>
    <xf numFmtId="0" fontId="9" fillId="0" borderId="28" xfId="0" applyFont="1" applyBorder="1" applyAlignment="1">
      <alignment horizontal="center" vertical="center"/>
    </xf>
    <xf numFmtId="166" fontId="9" fillId="0" borderId="28" xfId="2" applyNumberFormat="1" applyFont="1" applyBorder="1" applyAlignment="1">
      <alignment horizontal="center" vertical="center"/>
    </xf>
    <xf numFmtId="166" fontId="9" fillId="0" borderId="28" xfId="2" applyNumberFormat="1" applyFont="1" applyBorder="1"/>
    <xf numFmtId="0" fontId="16" fillId="0" borderId="0" xfId="0" applyFont="1"/>
    <xf numFmtId="0" fontId="9" fillId="7" borderId="30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17" xfId="0" applyFont="1" applyFill="1" applyBorder="1"/>
    <xf numFmtId="0" fontId="0" fillId="0" borderId="0" xfId="0" applyBorder="1" applyAlignment="1">
      <alignment horizontal="left"/>
    </xf>
    <xf numFmtId="0" fontId="8" fillId="5" borderId="18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 textRotation="255" wrapText="1"/>
    </xf>
    <xf numFmtId="0" fontId="4" fillId="4" borderId="22" xfId="0" applyFont="1" applyFill="1" applyBorder="1" applyAlignment="1">
      <alignment horizontal="center" vertical="center" textRotation="255" wrapText="1"/>
    </xf>
    <xf numFmtId="0" fontId="5" fillId="4" borderId="0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0" fillId="0" borderId="24" xfId="0" applyFont="1" applyBorder="1" applyAlignment="1">
      <alignment horizontal="left" vertical="center"/>
    </xf>
    <xf numFmtId="0" fontId="4" fillId="6" borderId="0" xfId="0" applyFont="1" applyFill="1" applyBorder="1" applyAlignment="1">
      <alignment horizontal="center" vertical="center" textRotation="255" wrapText="1"/>
    </xf>
    <xf numFmtId="0" fontId="4" fillId="7" borderId="0" xfId="0" applyFont="1" applyFill="1" applyBorder="1" applyAlignment="1">
      <alignment horizontal="center" vertical="center" textRotation="255" wrapText="1"/>
    </xf>
    <xf numFmtId="0" fontId="4" fillId="6" borderId="0" xfId="0" applyFont="1" applyFill="1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Histograma</a:t>
            </a:r>
          </a:p>
          <a:p>
            <a:pPr>
              <a:defRPr/>
            </a:pPr>
            <a:r>
              <a:rPr lang="en-US"/>
              <a:t>2014/2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Resultado!$B$43</c:f>
              <c:strCache>
                <c:ptCount val="1"/>
                <c:pt idx="0">
                  <c:v>2014/2</c:v>
                </c:pt>
              </c:strCache>
            </c:strRef>
          </c:tx>
          <c:spPr>
            <a:gradFill flip="none" rotWithShape="1">
              <a:gsLst>
                <a:gs pos="0">
                  <a:srgbClr val="00B0F0">
                    <a:tint val="66000"/>
                    <a:satMod val="160000"/>
                  </a:srgbClr>
                </a:gs>
                <a:gs pos="50000">
                  <a:srgbClr val="00B0F0">
                    <a:tint val="44500"/>
                    <a:satMod val="160000"/>
                  </a:srgbClr>
                </a:gs>
                <a:gs pos="100000">
                  <a:srgbClr val="00B0F0">
                    <a:tint val="23500"/>
                    <a:satMod val="160000"/>
                  </a:srgbClr>
                </a:gs>
              </a:gsLst>
              <a:lin ang="13500000" scaled="1"/>
              <a:tileRect/>
            </a:gra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Resultado!$C$45:$C$53</c:f>
              <c:strCache>
                <c:ptCount val="9"/>
                <c:pt idx="0">
                  <c:v>1416 a 1461</c:v>
                </c:pt>
                <c:pt idx="1">
                  <c:v>1462 a 1506</c:v>
                </c:pt>
                <c:pt idx="2">
                  <c:v>1507 a 1551</c:v>
                </c:pt>
                <c:pt idx="3">
                  <c:v>1552 a 1596</c:v>
                </c:pt>
                <c:pt idx="4">
                  <c:v>1597 a 1641</c:v>
                </c:pt>
                <c:pt idx="5">
                  <c:v>1642 a 1686</c:v>
                </c:pt>
                <c:pt idx="6">
                  <c:v>1687 a 1731</c:v>
                </c:pt>
                <c:pt idx="7">
                  <c:v>1732 a 1776</c:v>
                </c:pt>
                <c:pt idx="8">
                  <c:v>1777 a 1821</c:v>
                </c:pt>
              </c:strCache>
            </c:strRef>
          </c:cat>
          <c:val>
            <c:numRef>
              <c:f>Resultado!$E$45:$E$53</c:f>
              <c:numCache>
                <c:formatCode>General</c:formatCode>
                <c:ptCount val="9"/>
                <c:pt idx="0">
                  <c:v>3</c:v>
                </c:pt>
                <c:pt idx="1">
                  <c:v>15</c:v>
                </c:pt>
                <c:pt idx="2">
                  <c:v>22</c:v>
                </c:pt>
                <c:pt idx="3">
                  <c:v>37</c:v>
                </c:pt>
                <c:pt idx="4">
                  <c:v>35</c:v>
                </c:pt>
                <c:pt idx="5">
                  <c:v>35</c:v>
                </c:pt>
                <c:pt idx="6">
                  <c:v>23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shape val="box"/>
        <c:axId val="141714560"/>
        <c:axId val="141716096"/>
        <c:axId val="0"/>
      </c:bar3DChart>
      <c:catAx>
        <c:axId val="141714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41716096"/>
        <c:crosses val="autoZero"/>
        <c:auto val="1"/>
        <c:lblAlgn val="ctr"/>
        <c:lblOffset val="100"/>
        <c:noMultiLvlLbl val="0"/>
      </c:catAx>
      <c:valAx>
        <c:axId val="141716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en-US" sz="1800" b="0"/>
                  <a:t>Frequência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714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Histograma</a:t>
            </a:r>
          </a:p>
          <a:p>
            <a:pPr>
              <a:defRPr/>
            </a:pPr>
            <a:r>
              <a:rPr lang="en-US"/>
              <a:t>2015/1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Resultado!$I$43</c:f>
              <c:strCache>
                <c:ptCount val="1"/>
                <c:pt idx="0">
                  <c:v>2015/1</c:v>
                </c:pt>
              </c:strCache>
            </c:strRef>
          </c:tx>
          <c:spPr>
            <a:gradFill flip="none" rotWithShape="1">
              <a:gsLst>
                <a:gs pos="0">
                  <a:srgbClr val="92D050">
                    <a:shade val="30000"/>
                    <a:satMod val="115000"/>
                  </a:srgbClr>
                </a:gs>
                <a:gs pos="50000">
                  <a:srgbClr val="92D050">
                    <a:shade val="67500"/>
                    <a:satMod val="115000"/>
                  </a:srgbClr>
                </a:gs>
                <a:gs pos="100000">
                  <a:srgbClr val="92D050">
                    <a:shade val="100000"/>
                    <a:satMod val="115000"/>
                  </a:srgbClr>
                </a:gs>
              </a:gsLst>
              <a:lin ang="10800000" scaled="1"/>
              <a:tileRect/>
            </a:gradFill>
          </c:spPr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Resultado!$J$45:$J$53</c:f>
              <c:strCache>
                <c:ptCount val="9"/>
                <c:pt idx="0">
                  <c:v>1463 a 1570</c:v>
                </c:pt>
                <c:pt idx="1">
                  <c:v>1571 a 1677</c:v>
                </c:pt>
                <c:pt idx="2">
                  <c:v>1678 a 1784</c:v>
                </c:pt>
                <c:pt idx="3">
                  <c:v>1785 a 1891</c:v>
                </c:pt>
                <c:pt idx="4">
                  <c:v>1892 a 1998</c:v>
                </c:pt>
                <c:pt idx="5">
                  <c:v>1999 a 2105</c:v>
                </c:pt>
                <c:pt idx="6">
                  <c:v>2106 a 2212</c:v>
                </c:pt>
                <c:pt idx="7">
                  <c:v>2213 a 2319</c:v>
                </c:pt>
                <c:pt idx="8">
                  <c:v>2320 a 2426</c:v>
                </c:pt>
              </c:strCache>
            </c:strRef>
          </c:cat>
          <c:val>
            <c:numRef>
              <c:f>Resultado!$L$45:$L$53</c:f>
              <c:numCache>
                <c:formatCode>General</c:formatCode>
                <c:ptCount val="9"/>
                <c:pt idx="0">
                  <c:v>14</c:v>
                </c:pt>
                <c:pt idx="1">
                  <c:v>32</c:v>
                </c:pt>
                <c:pt idx="2">
                  <c:v>55</c:v>
                </c:pt>
                <c:pt idx="3">
                  <c:v>28</c:v>
                </c:pt>
                <c:pt idx="4">
                  <c:v>18</c:v>
                </c:pt>
                <c:pt idx="5">
                  <c:v>9</c:v>
                </c:pt>
                <c:pt idx="6">
                  <c:v>11</c:v>
                </c:pt>
                <c:pt idx="7">
                  <c:v>9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142219520"/>
        <c:axId val="142222464"/>
        <c:axId val="0"/>
      </c:bar3DChart>
      <c:catAx>
        <c:axId val="142219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2222464"/>
        <c:crosses val="autoZero"/>
        <c:auto val="1"/>
        <c:lblAlgn val="ctr"/>
        <c:lblOffset val="100"/>
        <c:noMultiLvlLbl val="0"/>
      </c:catAx>
      <c:valAx>
        <c:axId val="142222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0"/>
                </a:pPr>
                <a:r>
                  <a:rPr lang="en-US" sz="1800" b="0"/>
                  <a:t>Frequência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22195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495300</xdr:colOff>
      <xdr:row>33</xdr:row>
      <xdr:rowOff>114300</xdr:rowOff>
    </xdr:to>
    <xdr:sp macro="" textlink="">
      <xdr:nvSpPr>
        <xdr:cNvPr id="2" name="Texto explicativo retangular com cantos arredondados 1"/>
        <xdr:cNvSpPr/>
      </xdr:nvSpPr>
      <xdr:spPr>
        <a:xfrm>
          <a:off x="0" y="3209925"/>
          <a:ext cx="5286375" cy="1781175"/>
        </a:xfrm>
        <a:prstGeom prst="wedgeRoundRectCallout">
          <a:avLst>
            <a:gd name="adj1" fmla="val -6567"/>
            <a:gd name="adj2" fmla="val -169073"/>
            <a:gd name="adj3" fmla="val 16667"/>
          </a:avLst>
        </a:prstGeom>
        <a:solidFill>
          <a:schemeClr val="accent1">
            <a:alpha val="57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A primeira e a segunda linhas exemplificam o tipo de informação que uma FV costuma exibir. Observa-se que</a:t>
          </a:r>
          <a:r>
            <a:rPr lang="pt-BR" sz="1200" b="1" baseline="0">
              <a:solidFill>
                <a:sysClr val="windowText" lastClr="000000"/>
              </a:solidFill>
            </a:rPr>
            <a:t> em 4 dos 180 dias analisados (no primeiro semestre de 2015) a quantidade diária de parafusos defeituosos variou entre 1463 e 1582. A segunda linha mostra que em 42 dos 180 dias do período o volume de defeitos ao dia girou entre 1583 e 1702 parafusos. Informações como essas auxiliam a traçar o perfil de não-conformidade em cada período, permitindo que se acompanhe/compare o comportamento de tal fenômeno (defeitos por não conformidade) ao longo do tempo.</a:t>
          </a:r>
          <a:endParaRPr lang="pt-BR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12</xdr:row>
      <xdr:rowOff>9525</xdr:rowOff>
    </xdr:from>
    <xdr:to>
      <xdr:col>2</xdr:col>
      <xdr:colOff>1047750</xdr:colOff>
      <xdr:row>12</xdr:row>
      <xdr:rowOff>171450</xdr:rowOff>
    </xdr:to>
    <xdr:pic>
      <xdr:nvPicPr>
        <xdr:cNvPr id="2" name="TexFormula1" descr="k\approx 1 + 3,322\cdot \log_{10} 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295525"/>
          <a:ext cx="15240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135972</xdr:colOff>
      <xdr:row>62</xdr:row>
      <xdr:rowOff>83864</xdr:rowOff>
    </xdr:from>
    <xdr:to>
      <xdr:col>7</xdr:col>
      <xdr:colOff>60105</xdr:colOff>
      <xdr:row>82</xdr:row>
      <xdr:rowOff>88627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615227</xdr:colOff>
      <xdr:row>62</xdr:row>
      <xdr:rowOff>69273</xdr:rowOff>
    </xdr:from>
    <xdr:to>
      <xdr:col>13</xdr:col>
      <xdr:colOff>179295</xdr:colOff>
      <xdr:row>82</xdr:row>
      <xdr:rowOff>173182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25" workbookViewId="0">
      <selection activeCell="G5" sqref="G5:G13"/>
    </sheetView>
  </sheetViews>
  <sheetFormatPr defaultRowHeight="15" x14ac:dyDescent="0.25"/>
  <cols>
    <col min="1" max="4" width="20.42578125" customWidth="1"/>
  </cols>
  <sheetData>
    <row r="1" spans="1:11" x14ac:dyDescent="0.25">
      <c r="A1" s="33" t="s">
        <v>28</v>
      </c>
      <c r="B1" s="33" t="s">
        <v>30</v>
      </c>
      <c r="C1" s="33" t="s">
        <v>28</v>
      </c>
      <c r="D1" s="33" t="s">
        <v>30</v>
      </c>
    </row>
    <row r="2" spans="1:11" x14ac:dyDescent="0.25">
      <c r="A2" s="29">
        <v>1416</v>
      </c>
      <c r="B2" s="30">
        <v>1</v>
      </c>
      <c r="C2" s="29">
        <v>1636</v>
      </c>
      <c r="D2" s="30">
        <v>6</v>
      </c>
    </row>
    <row r="3" spans="1:11" x14ac:dyDescent="0.25">
      <c r="A3" s="29">
        <v>1422</v>
      </c>
      <c r="B3" s="30">
        <v>1</v>
      </c>
      <c r="C3" s="29">
        <v>1708</v>
      </c>
      <c r="D3" s="30">
        <v>6</v>
      </c>
    </row>
    <row r="4" spans="1:11" x14ac:dyDescent="0.25">
      <c r="A4" s="29">
        <v>1457</v>
      </c>
      <c r="B4" s="30">
        <v>1</v>
      </c>
      <c r="C4" s="29">
        <v>1609</v>
      </c>
      <c r="D4" s="30">
        <v>5</v>
      </c>
      <c r="J4">
        <v>1416</v>
      </c>
      <c r="K4">
        <v>1461</v>
      </c>
    </row>
    <row r="5" spans="1:11" x14ac:dyDescent="0.25">
      <c r="A5" s="29">
        <v>1467</v>
      </c>
      <c r="B5" s="30">
        <v>1</v>
      </c>
      <c r="C5" s="29">
        <v>1649</v>
      </c>
      <c r="D5" s="30">
        <v>5</v>
      </c>
      <c r="G5">
        <f t="shared" ref="G5:G13" si="0">SUMIFS(B:B,A:A,"&gt;="&amp;J4,A:A,"&lt;="&amp;K4)</f>
        <v>3</v>
      </c>
      <c r="J5">
        <v>1462</v>
      </c>
      <c r="K5">
        <v>1506</v>
      </c>
    </row>
    <row r="6" spans="1:11" x14ac:dyDescent="0.25">
      <c r="A6" s="29">
        <v>1468</v>
      </c>
      <c r="B6" s="30">
        <v>1</v>
      </c>
      <c r="C6" s="29">
        <v>1543</v>
      </c>
      <c r="D6" s="30">
        <v>4</v>
      </c>
      <c r="G6">
        <f t="shared" si="0"/>
        <v>15</v>
      </c>
      <c r="J6">
        <v>1507</v>
      </c>
      <c r="K6">
        <v>1551</v>
      </c>
    </row>
    <row r="7" spans="1:11" x14ac:dyDescent="0.25">
      <c r="A7" s="29">
        <v>1470</v>
      </c>
      <c r="B7" s="30">
        <v>1</v>
      </c>
      <c r="C7" s="29">
        <v>1546</v>
      </c>
      <c r="D7" s="30">
        <v>4</v>
      </c>
      <c r="G7">
        <f t="shared" si="0"/>
        <v>22</v>
      </c>
      <c r="J7">
        <v>1552</v>
      </c>
      <c r="K7">
        <v>1596</v>
      </c>
    </row>
    <row r="8" spans="1:11" x14ac:dyDescent="0.25">
      <c r="A8" s="29">
        <v>1471</v>
      </c>
      <c r="B8" s="30">
        <v>1</v>
      </c>
      <c r="C8" s="29">
        <v>1556</v>
      </c>
      <c r="D8" s="30">
        <v>4</v>
      </c>
      <c r="G8">
        <f t="shared" si="0"/>
        <v>37</v>
      </c>
      <c r="J8">
        <v>1597</v>
      </c>
      <c r="K8">
        <v>1641</v>
      </c>
    </row>
    <row r="9" spans="1:11" x14ac:dyDescent="0.25">
      <c r="A9" s="29">
        <v>1477</v>
      </c>
      <c r="B9" s="30">
        <v>2</v>
      </c>
      <c r="C9" s="29">
        <v>1563</v>
      </c>
      <c r="D9" s="30">
        <v>4</v>
      </c>
      <c r="G9">
        <f t="shared" si="0"/>
        <v>35</v>
      </c>
      <c r="J9">
        <v>1642</v>
      </c>
      <c r="K9">
        <v>1686</v>
      </c>
    </row>
    <row r="10" spans="1:11" x14ac:dyDescent="0.25">
      <c r="A10" s="29">
        <v>1483</v>
      </c>
      <c r="B10" s="30">
        <v>1</v>
      </c>
      <c r="C10" s="29">
        <v>1569</v>
      </c>
      <c r="D10" s="30">
        <v>4</v>
      </c>
      <c r="G10">
        <f t="shared" si="0"/>
        <v>35</v>
      </c>
      <c r="J10">
        <v>1687</v>
      </c>
      <c r="K10">
        <v>1731</v>
      </c>
    </row>
    <row r="11" spans="1:11" x14ac:dyDescent="0.25">
      <c r="A11" s="29">
        <v>1487</v>
      </c>
      <c r="B11" s="30">
        <v>1</v>
      </c>
      <c r="C11" s="29">
        <v>1589</v>
      </c>
      <c r="D11" s="30">
        <v>4</v>
      </c>
      <c r="G11">
        <f t="shared" si="0"/>
        <v>23</v>
      </c>
      <c r="J11">
        <v>1732</v>
      </c>
      <c r="K11">
        <v>1776</v>
      </c>
    </row>
    <row r="12" spans="1:11" x14ac:dyDescent="0.25">
      <c r="A12" s="29">
        <v>1489</v>
      </c>
      <c r="B12" s="30">
        <v>1</v>
      </c>
      <c r="C12" s="29">
        <v>1599</v>
      </c>
      <c r="D12" s="30">
        <v>4</v>
      </c>
      <c r="G12">
        <f t="shared" si="0"/>
        <v>6</v>
      </c>
      <c r="J12">
        <v>1777</v>
      </c>
      <c r="K12">
        <v>1821</v>
      </c>
    </row>
    <row r="13" spans="1:11" x14ac:dyDescent="0.25">
      <c r="A13" s="29">
        <v>1493</v>
      </c>
      <c r="B13" s="30">
        <v>1</v>
      </c>
      <c r="C13" s="29">
        <v>1642</v>
      </c>
      <c r="D13" s="30">
        <v>4</v>
      </c>
      <c r="G13">
        <f t="shared" si="0"/>
        <v>4</v>
      </c>
    </row>
    <row r="14" spans="1:11" x14ac:dyDescent="0.25">
      <c r="A14" s="29">
        <v>1497</v>
      </c>
      <c r="B14" s="30">
        <v>2</v>
      </c>
      <c r="C14" s="29">
        <v>1645</v>
      </c>
      <c r="D14" s="30">
        <v>4</v>
      </c>
      <c r="G14">
        <f>SUM(G5:G13)</f>
        <v>180</v>
      </c>
    </row>
    <row r="15" spans="1:11" x14ac:dyDescent="0.25">
      <c r="A15" s="29">
        <v>1500</v>
      </c>
      <c r="B15" s="30">
        <v>2</v>
      </c>
      <c r="C15" s="29">
        <v>1566</v>
      </c>
      <c r="D15" s="30">
        <v>3</v>
      </c>
    </row>
    <row r="16" spans="1:11" x14ac:dyDescent="0.25">
      <c r="A16" s="29">
        <v>1503</v>
      </c>
      <c r="B16" s="30">
        <v>1</v>
      </c>
      <c r="C16" s="29">
        <v>1586</v>
      </c>
      <c r="D16" s="30">
        <v>3</v>
      </c>
    </row>
    <row r="17" spans="1:4" x14ac:dyDescent="0.25">
      <c r="A17" s="29">
        <v>1510</v>
      </c>
      <c r="B17" s="30">
        <v>2</v>
      </c>
      <c r="C17" s="29">
        <v>1602</v>
      </c>
      <c r="D17" s="30">
        <v>3</v>
      </c>
    </row>
    <row r="18" spans="1:4" x14ac:dyDescent="0.25">
      <c r="A18" s="29">
        <v>1513</v>
      </c>
      <c r="B18" s="30">
        <v>1</v>
      </c>
      <c r="C18" s="29">
        <v>1622</v>
      </c>
      <c r="D18" s="30">
        <v>3</v>
      </c>
    </row>
    <row r="19" spans="1:4" x14ac:dyDescent="0.25">
      <c r="A19" s="29">
        <v>1516</v>
      </c>
      <c r="B19" s="30">
        <v>1</v>
      </c>
      <c r="C19" s="29">
        <v>1639</v>
      </c>
      <c r="D19" s="30">
        <v>3</v>
      </c>
    </row>
    <row r="20" spans="1:4" x14ac:dyDescent="0.25">
      <c r="A20" s="29">
        <v>1520</v>
      </c>
      <c r="B20" s="30">
        <v>1</v>
      </c>
      <c r="C20" s="29">
        <v>1659</v>
      </c>
      <c r="D20" s="30">
        <v>3</v>
      </c>
    </row>
    <row r="21" spans="1:4" x14ac:dyDescent="0.25">
      <c r="A21" s="29">
        <v>1522</v>
      </c>
      <c r="B21" s="30">
        <v>1</v>
      </c>
      <c r="C21" s="29">
        <v>1665</v>
      </c>
      <c r="D21" s="30">
        <v>3</v>
      </c>
    </row>
    <row r="22" spans="1:4" x14ac:dyDescent="0.25">
      <c r="A22" s="29">
        <v>1523</v>
      </c>
      <c r="B22" s="30">
        <v>2</v>
      </c>
      <c r="C22" s="29">
        <v>1682</v>
      </c>
      <c r="D22" s="30">
        <v>3</v>
      </c>
    </row>
    <row r="23" spans="1:4" x14ac:dyDescent="0.25">
      <c r="A23" s="29">
        <v>1526</v>
      </c>
      <c r="B23" s="30">
        <v>1</v>
      </c>
      <c r="C23" s="29">
        <v>1685</v>
      </c>
      <c r="D23" s="30">
        <v>3</v>
      </c>
    </row>
    <row r="24" spans="1:4" x14ac:dyDescent="0.25">
      <c r="A24" s="29">
        <v>1530</v>
      </c>
      <c r="B24" s="30">
        <v>2</v>
      </c>
      <c r="C24" s="29">
        <v>1725</v>
      </c>
      <c r="D24" s="30">
        <v>3</v>
      </c>
    </row>
    <row r="25" spans="1:4" x14ac:dyDescent="0.25">
      <c r="A25" s="29">
        <v>1533</v>
      </c>
      <c r="B25" s="30">
        <v>1</v>
      </c>
      <c r="C25" s="29">
        <v>1477</v>
      </c>
      <c r="D25" s="30">
        <v>2</v>
      </c>
    </row>
    <row r="26" spans="1:4" x14ac:dyDescent="0.25">
      <c r="A26" s="29">
        <v>1540</v>
      </c>
      <c r="B26" s="30">
        <v>2</v>
      </c>
      <c r="C26" s="29">
        <v>1497</v>
      </c>
      <c r="D26" s="30">
        <v>2</v>
      </c>
    </row>
    <row r="27" spans="1:4" x14ac:dyDescent="0.25">
      <c r="A27" s="29">
        <v>1543</v>
      </c>
      <c r="B27" s="30">
        <v>4</v>
      </c>
      <c r="C27" s="29">
        <v>1500</v>
      </c>
      <c r="D27" s="30">
        <v>2</v>
      </c>
    </row>
    <row r="28" spans="1:4" x14ac:dyDescent="0.25">
      <c r="A28" s="29">
        <v>1546</v>
      </c>
      <c r="B28" s="30">
        <v>4</v>
      </c>
      <c r="C28" s="29">
        <v>1510</v>
      </c>
      <c r="D28" s="30">
        <v>2</v>
      </c>
    </row>
    <row r="29" spans="1:4" x14ac:dyDescent="0.25">
      <c r="A29" s="29">
        <v>1553</v>
      </c>
      <c r="B29" s="30">
        <v>2</v>
      </c>
      <c r="C29" s="29">
        <v>1523</v>
      </c>
      <c r="D29" s="30">
        <v>2</v>
      </c>
    </row>
    <row r="30" spans="1:4" x14ac:dyDescent="0.25">
      <c r="A30" s="29">
        <v>1556</v>
      </c>
      <c r="B30" s="30">
        <v>4</v>
      </c>
      <c r="C30" s="29">
        <v>1530</v>
      </c>
      <c r="D30" s="30">
        <v>2</v>
      </c>
    </row>
    <row r="31" spans="1:4" x14ac:dyDescent="0.25">
      <c r="A31" s="29">
        <v>1559</v>
      </c>
      <c r="B31" s="30">
        <v>1</v>
      </c>
      <c r="C31" s="29">
        <v>1540</v>
      </c>
      <c r="D31" s="30">
        <v>2</v>
      </c>
    </row>
    <row r="32" spans="1:4" x14ac:dyDescent="0.25">
      <c r="A32" s="29">
        <v>1563</v>
      </c>
      <c r="B32" s="30">
        <v>4</v>
      </c>
      <c r="C32" s="29">
        <v>1553</v>
      </c>
      <c r="D32" s="30">
        <v>2</v>
      </c>
    </row>
    <row r="33" spans="1:4" x14ac:dyDescent="0.25">
      <c r="A33" s="29">
        <v>1566</v>
      </c>
      <c r="B33" s="30">
        <v>3</v>
      </c>
      <c r="C33" s="29">
        <v>1573</v>
      </c>
      <c r="D33" s="30">
        <v>2</v>
      </c>
    </row>
    <row r="34" spans="1:4" x14ac:dyDescent="0.25">
      <c r="A34" s="29">
        <v>1567</v>
      </c>
      <c r="B34" s="30">
        <v>1</v>
      </c>
      <c r="C34" s="29">
        <v>1579</v>
      </c>
      <c r="D34" s="30">
        <v>2</v>
      </c>
    </row>
    <row r="35" spans="1:4" x14ac:dyDescent="0.25">
      <c r="A35" s="29">
        <v>1569</v>
      </c>
      <c r="B35" s="30">
        <v>4</v>
      </c>
      <c r="C35" s="29">
        <v>1583</v>
      </c>
      <c r="D35" s="30">
        <v>2</v>
      </c>
    </row>
    <row r="36" spans="1:4" x14ac:dyDescent="0.25">
      <c r="A36" s="29">
        <v>1573</v>
      </c>
      <c r="B36" s="30">
        <v>2</v>
      </c>
      <c r="C36" s="29">
        <v>1593</v>
      </c>
      <c r="D36" s="30">
        <v>2</v>
      </c>
    </row>
    <row r="37" spans="1:4" x14ac:dyDescent="0.25">
      <c r="A37" s="29">
        <v>1576</v>
      </c>
      <c r="B37" s="30">
        <v>1</v>
      </c>
      <c r="C37" s="29">
        <v>1596</v>
      </c>
      <c r="D37" s="30">
        <v>2</v>
      </c>
    </row>
    <row r="38" spans="1:4" x14ac:dyDescent="0.25">
      <c r="A38" s="29">
        <v>1579</v>
      </c>
      <c r="B38" s="30">
        <v>2</v>
      </c>
      <c r="C38" s="29">
        <v>1612</v>
      </c>
      <c r="D38" s="30">
        <v>2</v>
      </c>
    </row>
    <row r="39" spans="1:4" x14ac:dyDescent="0.25">
      <c r="A39" s="29">
        <v>1583</v>
      </c>
      <c r="B39" s="30">
        <v>2</v>
      </c>
      <c r="C39" s="29">
        <v>1626</v>
      </c>
      <c r="D39" s="30">
        <v>2</v>
      </c>
    </row>
    <row r="40" spans="1:4" x14ac:dyDescent="0.25">
      <c r="A40" s="29">
        <v>1586</v>
      </c>
      <c r="B40" s="30">
        <v>3</v>
      </c>
      <c r="C40" s="29">
        <v>1629</v>
      </c>
      <c r="D40" s="30">
        <v>2</v>
      </c>
    </row>
    <row r="41" spans="1:4" x14ac:dyDescent="0.25">
      <c r="A41" s="29">
        <v>1589</v>
      </c>
      <c r="B41" s="30">
        <v>4</v>
      </c>
      <c r="C41" s="29">
        <v>1662</v>
      </c>
      <c r="D41" s="30">
        <v>2</v>
      </c>
    </row>
    <row r="42" spans="1:4" x14ac:dyDescent="0.25">
      <c r="A42" s="29">
        <v>1593</v>
      </c>
      <c r="B42" s="30">
        <v>2</v>
      </c>
      <c r="C42" s="29">
        <v>1668</v>
      </c>
      <c r="D42" s="30">
        <v>2</v>
      </c>
    </row>
    <row r="43" spans="1:4" x14ac:dyDescent="0.25">
      <c r="A43" s="29">
        <v>1596</v>
      </c>
      <c r="B43" s="30">
        <v>2</v>
      </c>
      <c r="C43" s="29">
        <v>1669</v>
      </c>
      <c r="D43" s="30">
        <v>2</v>
      </c>
    </row>
    <row r="44" spans="1:4" x14ac:dyDescent="0.25">
      <c r="A44" s="29">
        <v>1599</v>
      </c>
      <c r="B44" s="30">
        <v>4</v>
      </c>
      <c r="C44" s="29">
        <v>1695</v>
      </c>
      <c r="D44" s="30">
        <v>2</v>
      </c>
    </row>
    <row r="45" spans="1:4" x14ac:dyDescent="0.25">
      <c r="A45" s="29">
        <v>1602</v>
      </c>
      <c r="B45" s="30">
        <v>3</v>
      </c>
      <c r="C45" s="29">
        <v>1705</v>
      </c>
      <c r="D45" s="30">
        <v>2</v>
      </c>
    </row>
    <row r="46" spans="1:4" x14ac:dyDescent="0.25">
      <c r="A46" s="29">
        <v>1606</v>
      </c>
      <c r="B46" s="30">
        <v>1</v>
      </c>
      <c r="C46" s="29">
        <v>1718</v>
      </c>
      <c r="D46" s="30">
        <v>2</v>
      </c>
    </row>
    <row r="47" spans="1:4" x14ac:dyDescent="0.25">
      <c r="A47" s="29">
        <v>1609</v>
      </c>
      <c r="B47" s="30">
        <v>5</v>
      </c>
      <c r="C47" s="29">
        <v>1722</v>
      </c>
      <c r="D47" s="30">
        <v>2</v>
      </c>
    </row>
    <row r="48" spans="1:4" x14ac:dyDescent="0.25">
      <c r="A48" s="29">
        <v>1612</v>
      </c>
      <c r="B48" s="30">
        <v>2</v>
      </c>
      <c r="C48" s="29">
        <v>1755</v>
      </c>
      <c r="D48" s="30">
        <v>2</v>
      </c>
    </row>
    <row r="49" spans="1:4" x14ac:dyDescent="0.25">
      <c r="A49" s="29">
        <v>1616</v>
      </c>
      <c r="B49" s="30">
        <v>1</v>
      </c>
      <c r="C49" s="29">
        <v>1416</v>
      </c>
      <c r="D49" s="30">
        <v>1</v>
      </c>
    </row>
    <row r="50" spans="1:4" x14ac:dyDescent="0.25">
      <c r="A50" s="29">
        <v>1618</v>
      </c>
      <c r="B50" s="30">
        <v>1</v>
      </c>
      <c r="C50" s="29">
        <v>1422</v>
      </c>
      <c r="D50" s="30">
        <v>1</v>
      </c>
    </row>
    <row r="51" spans="1:4" x14ac:dyDescent="0.25">
      <c r="A51" s="29">
        <v>1619</v>
      </c>
      <c r="B51" s="30">
        <v>1</v>
      </c>
      <c r="C51" s="29">
        <v>1457</v>
      </c>
      <c r="D51" s="30">
        <v>1</v>
      </c>
    </row>
    <row r="52" spans="1:4" x14ac:dyDescent="0.25">
      <c r="A52" s="29">
        <v>1622</v>
      </c>
      <c r="B52" s="30">
        <v>3</v>
      </c>
      <c r="C52" s="29">
        <v>1467</v>
      </c>
      <c r="D52" s="30">
        <v>1</v>
      </c>
    </row>
    <row r="53" spans="1:4" x14ac:dyDescent="0.25">
      <c r="A53" s="29">
        <v>1626</v>
      </c>
      <c r="B53" s="30">
        <v>2</v>
      </c>
      <c r="C53" s="29">
        <v>1468</v>
      </c>
      <c r="D53" s="30">
        <v>1</v>
      </c>
    </row>
    <row r="54" spans="1:4" x14ac:dyDescent="0.25">
      <c r="A54" s="29">
        <v>1629</v>
      </c>
      <c r="B54" s="30">
        <v>2</v>
      </c>
      <c r="C54" s="29">
        <v>1470</v>
      </c>
      <c r="D54" s="30">
        <v>1</v>
      </c>
    </row>
    <row r="55" spans="1:4" x14ac:dyDescent="0.25">
      <c r="A55" s="29">
        <v>1632</v>
      </c>
      <c r="B55" s="30">
        <v>1</v>
      </c>
      <c r="C55" s="29">
        <v>1471</v>
      </c>
      <c r="D55" s="30">
        <v>1</v>
      </c>
    </row>
    <row r="56" spans="1:4" x14ac:dyDescent="0.25">
      <c r="A56" s="29">
        <v>1636</v>
      </c>
      <c r="B56" s="30">
        <v>6</v>
      </c>
      <c r="C56" s="29">
        <v>1483</v>
      </c>
      <c r="D56" s="30">
        <v>1</v>
      </c>
    </row>
    <row r="57" spans="1:4" x14ac:dyDescent="0.25">
      <c r="A57" s="29">
        <v>1639</v>
      </c>
      <c r="B57" s="30">
        <v>3</v>
      </c>
      <c r="C57" s="29">
        <v>1487</v>
      </c>
      <c r="D57" s="30">
        <v>1</v>
      </c>
    </row>
    <row r="58" spans="1:4" x14ac:dyDescent="0.25">
      <c r="A58" s="29">
        <v>1642</v>
      </c>
      <c r="B58" s="30">
        <v>4</v>
      </c>
      <c r="C58" s="29">
        <v>1489</v>
      </c>
      <c r="D58" s="30">
        <v>1</v>
      </c>
    </row>
    <row r="59" spans="1:4" x14ac:dyDescent="0.25">
      <c r="A59" s="29">
        <v>1645</v>
      </c>
      <c r="B59" s="30">
        <v>4</v>
      </c>
      <c r="C59" s="29">
        <v>1493</v>
      </c>
      <c r="D59" s="30">
        <v>1</v>
      </c>
    </row>
    <row r="60" spans="1:4" x14ac:dyDescent="0.25">
      <c r="A60" s="29">
        <v>1649</v>
      </c>
      <c r="B60" s="30">
        <v>5</v>
      </c>
      <c r="C60" s="29">
        <v>1503</v>
      </c>
      <c r="D60" s="30">
        <v>1</v>
      </c>
    </row>
    <row r="61" spans="1:4" x14ac:dyDescent="0.25">
      <c r="A61" s="29">
        <v>1655</v>
      </c>
      <c r="B61" s="30">
        <v>1</v>
      </c>
      <c r="C61" s="29">
        <v>1513</v>
      </c>
      <c r="D61" s="30">
        <v>1</v>
      </c>
    </row>
    <row r="62" spans="1:4" x14ac:dyDescent="0.25">
      <c r="A62" s="29">
        <v>1659</v>
      </c>
      <c r="B62" s="30">
        <v>3</v>
      </c>
      <c r="C62" s="29">
        <v>1516</v>
      </c>
      <c r="D62" s="30">
        <v>1</v>
      </c>
    </row>
    <row r="63" spans="1:4" x14ac:dyDescent="0.25">
      <c r="A63" s="29">
        <v>1662</v>
      </c>
      <c r="B63" s="30">
        <v>2</v>
      </c>
      <c r="C63" s="29">
        <v>1520</v>
      </c>
      <c r="D63" s="30">
        <v>1</v>
      </c>
    </row>
    <row r="64" spans="1:4" x14ac:dyDescent="0.25">
      <c r="A64" s="29">
        <v>1663</v>
      </c>
      <c r="B64" s="30">
        <v>1</v>
      </c>
      <c r="C64" s="29">
        <v>1522</v>
      </c>
      <c r="D64" s="30">
        <v>1</v>
      </c>
    </row>
    <row r="65" spans="1:4" x14ac:dyDescent="0.25">
      <c r="A65" s="29">
        <v>1665</v>
      </c>
      <c r="B65" s="30">
        <v>3</v>
      </c>
      <c r="C65" s="29">
        <v>1526</v>
      </c>
      <c r="D65" s="30">
        <v>1</v>
      </c>
    </row>
    <row r="66" spans="1:4" x14ac:dyDescent="0.25">
      <c r="A66" s="29">
        <v>1668</v>
      </c>
      <c r="B66" s="30">
        <v>2</v>
      </c>
      <c r="C66" s="29">
        <v>1533</v>
      </c>
      <c r="D66" s="30">
        <v>1</v>
      </c>
    </row>
    <row r="67" spans="1:4" x14ac:dyDescent="0.25">
      <c r="A67" s="29">
        <v>1669</v>
      </c>
      <c r="B67" s="30">
        <v>2</v>
      </c>
      <c r="C67" s="29">
        <v>1559</v>
      </c>
      <c r="D67" s="30">
        <v>1</v>
      </c>
    </row>
    <row r="68" spans="1:4" x14ac:dyDescent="0.25">
      <c r="A68" s="29">
        <v>1672</v>
      </c>
      <c r="B68" s="30">
        <v>1</v>
      </c>
      <c r="C68" s="29">
        <v>1567</v>
      </c>
      <c r="D68" s="30">
        <v>1</v>
      </c>
    </row>
    <row r="69" spans="1:4" x14ac:dyDescent="0.25">
      <c r="A69" s="29">
        <v>1675</v>
      </c>
      <c r="B69" s="30">
        <v>1</v>
      </c>
      <c r="C69" s="29">
        <v>1576</v>
      </c>
      <c r="D69" s="30">
        <v>1</v>
      </c>
    </row>
    <row r="70" spans="1:4" x14ac:dyDescent="0.25">
      <c r="A70" s="29">
        <v>1682</v>
      </c>
      <c r="B70" s="30">
        <v>3</v>
      </c>
      <c r="C70" s="29">
        <v>1606</v>
      </c>
      <c r="D70" s="30">
        <v>1</v>
      </c>
    </row>
    <row r="71" spans="1:4" x14ac:dyDescent="0.25">
      <c r="A71" s="29">
        <v>1685</v>
      </c>
      <c r="B71" s="30">
        <v>3</v>
      </c>
      <c r="C71" s="29">
        <v>1616</v>
      </c>
      <c r="D71" s="30">
        <v>1</v>
      </c>
    </row>
    <row r="72" spans="1:4" x14ac:dyDescent="0.25">
      <c r="A72" s="29">
        <v>1692</v>
      </c>
      <c r="B72" s="30">
        <v>1</v>
      </c>
      <c r="C72" s="29">
        <v>1618</v>
      </c>
      <c r="D72" s="30">
        <v>1</v>
      </c>
    </row>
    <row r="73" spans="1:4" x14ac:dyDescent="0.25">
      <c r="A73" s="29">
        <v>1695</v>
      </c>
      <c r="B73" s="30">
        <v>2</v>
      </c>
      <c r="C73" s="29">
        <v>1619</v>
      </c>
      <c r="D73" s="30">
        <v>1</v>
      </c>
    </row>
    <row r="74" spans="1:4" x14ac:dyDescent="0.25">
      <c r="A74" s="29">
        <v>1698</v>
      </c>
      <c r="B74" s="30">
        <v>1</v>
      </c>
      <c r="C74" s="29">
        <v>1632</v>
      </c>
      <c r="D74" s="30">
        <v>1</v>
      </c>
    </row>
    <row r="75" spans="1:4" x14ac:dyDescent="0.25">
      <c r="A75" s="29">
        <v>1702</v>
      </c>
      <c r="B75" s="30">
        <v>1</v>
      </c>
      <c r="C75" s="29">
        <v>1655</v>
      </c>
      <c r="D75" s="30">
        <v>1</v>
      </c>
    </row>
    <row r="76" spans="1:4" x14ac:dyDescent="0.25">
      <c r="A76" s="29">
        <v>1705</v>
      </c>
      <c r="B76" s="30">
        <v>2</v>
      </c>
      <c r="C76" s="29">
        <v>1663</v>
      </c>
      <c r="D76" s="30">
        <v>1</v>
      </c>
    </row>
    <row r="77" spans="1:4" x14ac:dyDescent="0.25">
      <c r="A77" s="29">
        <v>1708</v>
      </c>
      <c r="B77" s="30">
        <v>6</v>
      </c>
      <c r="C77" s="29">
        <v>1672</v>
      </c>
      <c r="D77" s="30">
        <v>1</v>
      </c>
    </row>
    <row r="78" spans="1:4" x14ac:dyDescent="0.25">
      <c r="A78" s="29">
        <v>1712</v>
      </c>
      <c r="B78" s="30">
        <v>1</v>
      </c>
      <c r="C78" s="29">
        <v>1675</v>
      </c>
      <c r="D78" s="30">
        <v>1</v>
      </c>
    </row>
    <row r="79" spans="1:4" x14ac:dyDescent="0.25">
      <c r="A79" s="29">
        <v>1715</v>
      </c>
      <c r="B79" s="30">
        <v>1</v>
      </c>
      <c r="C79" s="29">
        <v>1692</v>
      </c>
      <c r="D79" s="30">
        <v>1</v>
      </c>
    </row>
    <row r="80" spans="1:4" x14ac:dyDescent="0.25">
      <c r="A80" s="29">
        <v>1718</v>
      </c>
      <c r="B80" s="30">
        <v>2</v>
      </c>
      <c r="C80" s="29">
        <v>1698</v>
      </c>
      <c r="D80" s="30">
        <v>1</v>
      </c>
    </row>
    <row r="81" spans="1:4" x14ac:dyDescent="0.25">
      <c r="A81" s="29">
        <v>1722</v>
      </c>
      <c r="B81" s="30">
        <v>2</v>
      </c>
      <c r="C81" s="29">
        <v>1702</v>
      </c>
      <c r="D81" s="30">
        <v>1</v>
      </c>
    </row>
    <row r="82" spans="1:4" x14ac:dyDescent="0.25">
      <c r="A82" s="29">
        <v>1725</v>
      </c>
      <c r="B82" s="30">
        <v>3</v>
      </c>
      <c r="C82" s="29">
        <v>1712</v>
      </c>
      <c r="D82" s="30">
        <v>1</v>
      </c>
    </row>
    <row r="83" spans="1:4" x14ac:dyDescent="0.25">
      <c r="A83" s="29">
        <v>1728</v>
      </c>
      <c r="B83" s="30">
        <v>1</v>
      </c>
      <c r="C83" s="29">
        <v>1715</v>
      </c>
      <c r="D83" s="30">
        <v>1</v>
      </c>
    </row>
    <row r="84" spans="1:4" x14ac:dyDescent="0.25">
      <c r="A84" s="29">
        <v>1735</v>
      </c>
      <c r="B84" s="30">
        <v>1</v>
      </c>
      <c r="C84" s="29">
        <v>1728</v>
      </c>
      <c r="D84" s="30">
        <v>1</v>
      </c>
    </row>
    <row r="85" spans="1:4" x14ac:dyDescent="0.25">
      <c r="A85" s="29">
        <v>1748</v>
      </c>
      <c r="B85" s="30">
        <v>1</v>
      </c>
      <c r="C85" s="29">
        <v>1735</v>
      </c>
      <c r="D85" s="30">
        <v>1</v>
      </c>
    </row>
    <row r="86" spans="1:4" x14ac:dyDescent="0.25">
      <c r="A86" s="29">
        <v>1755</v>
      </c>
      <c r="B86" s="30">
        <v>2</v>
      </c>
      <c r="C86" s="29">
        <v>1748</v>
      </c>
      <c r="D86" s="30">
        <v>1</v>
      </c>
    </row>
    <row r="87" spans="1:4" x14ac:dyDescent="0.25">
      <c r="A87" s="29">
        <v>1761</v>
      </c>
      <c r="B87" s="30">
        <v>1</v>
      </c>
      <c r="C87" s="29">
        <v>1761</v>
      </c>
      <c r="D87" s="30">
        <v>1</v>
      </c>
    </row>
    <row r="88" spans="1:4" x14ac:dyDescent="0.25">
      <c r="A88" s="29">
        <v>1765</v>
      </c>
      <c r="B88" s="30">
        <v>1</v>
      </c>
      <c r="C88" s="29">
        <v>1765</v>
      </c>
      <c r="D88" s="30">
        <v>1</v>
      </c>
    </row>
    <row r="89" spans="1:4" x14ac:dyDescent="0.25">
      <c r="A89" s="29">
        <v>1781</v>
      </c>
      <c r="B89" s="30">
        <v>1</v>
      </c>
      <c r="C89" s="29">
        <v>1781</v>
      </c>
      <c r="D89" s="30">
        <v>1</v>
      </c>
    </row>
    <row r="90" spans="1:4" x14ac:dyDescent="0.25">
      <c r="A90" s="29">
        <v>1784</v>
      </c>
      <c r="B90" s="30">
        <v>1</v>
      </c>
      <c r="C90" s="29">
        <v>1784</v>
      </c>
      <c r="D90" s="30">
        <v>1</v>
      </c>
    </row>
    <row r="91" spans="1:4" x14ac:dyDescent="0.25">
      <c r="A91" s="29">
        <v>1814</v>
      </c>
      <c r="B91" s="30">
        <v>1</v>
      </c>
      <c r="C91" s="29">
        <v>1814</v>
      </c>
      <c r="D91" s="30">
        <v>1</v>
      </c>
    </row>
    <row r="92" spans="1:4" x14ac:dyDescent="0.25">
      <c r="A92" s="29">
        <v>1815</v>
      </c>
      <c r="B92" s="30">
        <v>1</v>
      </c>
      <c r="C92" s="29">
        <v>1815</v>
      </c>
      <c r="D92" s="30">
        <v>1</v>
      </c>
    </row>
    <row r="93" spans="1:4" ht="15.75" thickBot="1" x14ac:dyDescent="0.3">
      <c r="A93" s="31" t="s">
        <v>29</v>
      </c>
      <c r="B93" s="31">
        <v>0</v>
      </c>
      <c r="C93" s="32" t="s">
        <v>29</v>
      </c>
      <c r="D93" s="31">
        <v>0</v>
      </c>
    </row>
  </sheetData>
  <sortState ref="C2:D93">
    <sortCondition descending="1" ref="D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6"/>
  <sheetViews>
    <sheetView topLeftCell="A13" zoomScale="85" zoomScaleNormal="85" workbookViewId="0">
      <selection activeCell="V21" sqref="V21"/>
    </sheetView>
  </sheetViews>
  <sheetFormatPr defaultRowHeight="15" x14ac:dyDescent="0.25"/>
  <cols>
    <col min="1" max="12" width="6.85546875" customWidth="1"/>
    <col min="13" max="13" width="1.7109375" customWidth="1"/>
  </cols>
  <sheetData>
    <row r="1" spans="1:26" ht="17.25" thickTop="1" thickBot="1" x14ac:dyDescent="0.3">
      <c r="A1" s="70" t="s">
        <v>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O1" s="70" t="s">
        <v>9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</row>
    <row r="2" spans="1:26" x14ac:dyDescent="0.25">
      <c r="A2" s="4">
        <v>1543</v>
      </c>
      <c r="B2" s="1">
        <v>1718</v>
      </c>
      <c r="C2" s="1">
        <v>1569</v>
      </c>
      <c r="D2" s="1">
        <v>1629</v>
      </c>
      <c r="E2" s="1">
        <v>1457</v>
      </c>
      <c r="F2" s="1">
        <v>1725</v>
      </c>
      <c r="G2" s="1">
        <v>1815</v>
      </c>
      <c r="H2" s="1">
        <v>1765</v>
      </c>
      <c r="I2" s="1">
        <v>1645</v>
      </c>
      <c r="J2" s="1">
        <v>1493</v>
      </c>
      <c r="K2" s="1">
        <v>1755</v>
      </c>
      <c r="L2" s="5">
        <v>1471</v>
      </c>
    </row>
    <row r="3" spans="1:26" x14ac:dyDescent="0.25">
      <c r="A3" s="6">
        <v>1626</v>
      </c>
      <c r="B3" s="2">
        <v>1556</v>
      </c>
      <c r="C3" s="2">
        <v>1503</v>
      </c>
      <c r="D3" s="2">
        <v>1662</v>
      </c>
      <c r="E3" s="2">
        <v>1593</v>
      </c>
      <c r="F3" s="2">
        <v>1642</v>
      </c>
      <c r="G3" s="2">
        <v>1715</v>
      </c>
      <c r="H3" s="2">
        <v>1645</v>
      </c>
      <c r="I3" s="2">
        <v>1546</v>
      </c>
      <c r="J3" s="2">
        <v>1642</v>
      </c>
      <c r="K3" s="2">
        <v>1467</v>
      </c>
      <c r="L3" s="7">
        <v>1510</v>
      </c>
    </row>
    <row r="4" spans="1:26" x14ac:dyDescent="0.25">
      <c r="A4" s="8">
        <v>1659</v>
      </c>
      <c r="B4" s="3">
        <v>1636</v>
      </c>
      <c r="C4" s="3">
        <v>1636</v>
      </c>
      <c r="D4" s="3">
        <v>1781</v>
      </c>
      <c r="E4" s="3">
        <v>1589</v>
      </c>
      <c r="F4" s="3">
        <v>1602</v>
      </c>
      <c r="G4" s="3">
        <v>1583</v>
      </c>
      <c r="H4" s="3">
        <v>1586</v>
      </c>
      <c r="I4" s="3">
        <v>1642</v>
      </c>
      <c r="J4" s="3">
        <v>1602</v>
      </c>
      <c r="K4" s="3">
        <v>1698</v>
      </c>
      <c r="L4" s="9">
        <v>1708</v>
      </c>
    </row>
    <row r="5" spans="1:26" x14ac:dyDescent="0.25">
      <c r="A5" s="6">
        <v>1500</v>
      </c>
      <c r="B5" s="2">
        <v>1540</v>
      </c>
      <c r="C5" s="2">
        <v>1513</v>
      </c>
      <c r="D5" s="2">
        <v>1685</v>
      </c>
      <c r="E5" s="2">
        <v>1695</v>
      </c>
      <c r="F5" s="2">
        <v>1649</v>
      </c>
      <c r="G5" s="2">
        <v>1543</v>
      </c>
      <c r="H5" s="2">
        <v>1665</v>
      </c>
      <c r="I5" s="2">
        <v>1748</v>
      </c>
      <c r="J5" s="2">
        <v>1559</v>
      </c>
      <c r="K5" s="2">
        <v>1669</v>
      </c>
      <c r="L5" s="7">
        <v>1626</v>
      </c>
    </row>
    <row r="6" spans="1:26" x14ac:dyDescent="0.25">
      <c r="A6" s="8">
        <v>1586</v>
      </c>
      <c r="B6" s="3">
        <v>1583</v>
      </c>
      <c r="C6" s="3">
        <v>1622</v>
      </c>
      <c r="D6" s="3">
        <v>1755</v>
      </c>
      <c r="E6" s="3">
        <v>1606</v>
      </c>
      <c r="F6" s="3">
        <v>1665</v>
      </c>
      <c r="G6" s="3">
        <v>1569</v>
      </c>
      <c r="H6" s="3">
        <v>1695</v>
      </c>
      <c r="I6" s="3">
        <v>1510</v>
      </c>
      <c r="J6" s="3">
        <v>1522</v>
      </c>
      <c r="K6" s="3">
        <v>1618</v>
      </c>
      <c r="L6" s="9">
        <v>1636</v>
      </c>
    </row>
    <row r="7" spans="1:26" x14ac:dyDescent="0.25">
      <c r="A7" s="6">
        <v>1556</v>
      </c>
      <c r="B7" s="2">
        <v>1761</v>
      </c>
      <c r="C7" s="2">
        <v>1659</v>
      </c>
      <c r="D7" s="2">
        <v>1722</v>
      </c>
      <c r="E7" s="2">
        <v>1636</v>
      </c>
      <c r="F7" s="2">
        <v>1814</v>
      </c>
      <c r="G7" s="2">
        <v>1622</v>
      </c>
      <c r="H7" s="2">
        <v>1470</v>
      </c>
      <c r="I7" s="2">
        <v>1579</v>
      </c>
      <c r="J7" s="2">
        <v>1520</v>
      </c>
      <c r="K7" s="2">
        <v>1685</v>
      </c>
      <c r="L7" s="7">
        <v>1563</v>
      </c>
    </row>
    <row r="8" spans="1:26" x14ac:dyDescent="0.25">
      <c r="A8" s="8">
        <v>1483</v>
      </c>
      <c r="B8" s="3">
        <v>1708</v>
      </c>
      <c r="C8" s="3">
        <v>1632</v>
      </c>
      <c r="D8" s="3">
        <v>1602</v>
      </c>
      <c r="E8" s="3">
        <v>1649</v>
      </c>
      <c r="F8" s="3">
        <v>1546</v>
      </c>
      <c r="G8" s="3">
        <v>1566</v>
      </c>
      <c r="H8" s="3">
        <v>1543</v>
      </c>
      <c r="I8" s="3">
        <v>1563</v>
      </c>
      <c r="J8" s="3">
        <v>1629</v>
      </c>
      <c r="K8" s="3">
        <v>1523</v>
      </c>
      <c r="L8" s="9">
        <v>1685</v>
      </c>
    </row>
    <row r="9" spans="1:26" x14ac:dyDescent="0.25">
      <c r="A9" s="6">
        <v>1735</v>
      </c>
      <c r="B9" s="2">
        <v>1563</v>
      </c>
      <c r="C9" s="2">
        <v>1489</v>
      </c>
      <c r="D9" s="2">
        <v>1599</v>
      </c>
      <c r="E9" s="2">
        <v>1668</v>
      </c>
      <c r="F9" s="2">
        <v>1533</v>
      </c>
      <c r="G9" s="2">
        <v>1672</v>
      </c>
      <c r="H9" s="2">
        <v>1497</v>
      </c>
      <c r="I9" s="2">
        <v>1655</v>
      </c>
      <c r="J9" s="2">
        <v>1639</v>
      </c>
      <c r="K9" s="2">
        <v>1609</v>
      </c>
      <c r="L9" s="7">
        <v>1596</v>
      </c>
    </row>
    <row r="10" spans="1:26" x14ac:dyDescent="0.25">
      <c r="A10" s="8">
        <v>1530</v>
      </c>
      <c r="B10" s="3">
        <v>1500</v>
      </c>
      <c r="C10" s="3">
        <v>1708</v>
      </c>
      <c r="D10" s="3">
        <v>1722</v>
      </c>
      <c r="E10" s="3">
        <v>1543</v>
      </c>
      <c r="F10" s="3">
        <v>1487</v>
      </c>
      <c r="G10" s="3">
        <v>1553</v>
      </c>
      <c r="H10" s="3">
        <v>1530</v>
      </c>
      <c r="I10" s="3">
        <v>1705</v>
      </c>
      <c r="J10" s="3">
        <v>1569</v>
      </c>
      <c r="K10" s="3">
        <v>1636</v>
      </c>
      <c r="L10" s="9">
        <v>1526</v>
      </c>
    </row>
    <row r="11" spans="1:26" x14ac:dyDescent="0.25">
      <c r="A11" s="6">
        <v>1516</v>
      </c>
      <c r="B11" s="2">
        <v>1708</v>
      </c>
      <c r="C11" s="2">
        <v>1566</v>
      </c>
      <c r="D11" s="2">
        <v>1784</v>
      </c>
      <c r="E11" s="2">
        <v>1599</v>
      </c>
      <c r="F11" s="2">
        <v>1682</v>
      </c>
      <c r="G11" s="2">
        <v>1567</v>
      </c>
      <c r="H11" s="2">
        <v>1712</v>
      </c>
      <c r="I11" s="2">
        <v>1596</v>
      </c>
      <c r="J11" s="2">
        <v>1589</v>
      </c>
      <c r="K11" s="2">
        <v>1649</v>
      </c>
      <c r="L11" s="7">
        <v>1546</v>
      </c>
    </row>
    <row r="12" spans="1:26" x14ac:dyDescent="0.25">
      <c r="A12" s="8">
        <v>1566</v>
      </c>
      <c r="B12" s="3">
        <v>1622</v>
      </c>
      <c r="C12" s="3">
        <v>1589</v>
      </c>
      <c r="D12" s="3">
        <v>1579</v>
      </c>
      <c r="E12" s="3">
        <v>1639</v>
      </c>
      <c r="F12" s="3">
        <v>1682</v>
      </c>
      <c r="G12" s="3">
        <v>1725</v>
      </c>
      <c r="H12" s="3">
        <v>1669</v>
      </c>
      <c r="I12" s="3">
        <v>1718</v>
      </c>
      <c r="J12" s="3">
        <v>1665</v>
      </c>
      <c r="K12" s="3">
        <v>1563</v>
      </c>
      <c r="L12" s="9">
        <v>1619</v>
      </c>
    </row>
    <row r="13" spans="1:26" x14ac:dyDescent="0.25">
      <c r="A13" s="6">
        <v>1497</v>
      </c>
      <c r="B13" s="2">
        <v>1642</v>
      </c>
      <c r="C13" s="2">
        <v>1612</v>
      </c>
      <c r="D13" s="2">
        <v>1649</v>
      </c>
      <c r="E13" s="2">
        <v>1573</v>
      </c>
      <c r="F13" s="2">
        <v>1468</v>
      </c>
      <c r="G13" s="2">
        <v>1682</v>
      </c>
      <c r="H13" s="2">
        <v>1645</v>
      </c>
      <c r="I13" s="2">
        <v>1569</v>
      </c>
      <c r="J13" s="2">
        <v>1609</v>
      </c>
      <c r="K13" s="2">
        <v>1639</v>
      </c>
      <c r="L13" s="7">
        <v>1649</v>
      </c>
    </row>
    <row r="14" spans="1:26" x14ac:dyDescent="0.25">
      <c r="A14" s="8">
        <v>1725</v>
      </c>
      <c r="B14" s="3">
        <v>1705</v>
      </c>
      <c r="C14" s="3">
        <v>1573</v>
      </c>
      <c r="D14" s="3">
        <v>1589</v>
      </c>
      <c r="E14" s="3">
        <v>1540</v>
      </c>
      <c r="F14" s="3">
        <v>1616</v>
      </c>
      <c r="G14" s="3">
        <v>1523</v>
      </c>
      <c r="H14" s="3">
        <v>1416</v>
      </c>
      <c r="I14" s="3">
        <v>1546</v>
      </c>
      <c r="J14" s="3">
        <v>1609</v>
      </c>
      <c r="K14" s="3">
        <v>1702</v>
      </c>
      <c r="L14" s="9">
        <v>1477</v>
      </c>
    </row>
    <row r="15" spans="1:26" x14ac:dyDescent="0.25">
      <c r="A15" s="6">
        <v>1477</v>
      </c>
      <c r="B15" s="2">
        <v>1659</v>
      </c>
      <c r="C15" s="2">
        <v>1612</v>
      </c>
      <c r="D15" s="2">
        <v>1708</v>
      </c>
      <c r="E15" s="2">
        <v>1556</v>
      </c>
      <c r="F15" s="2">
        <v>1609</v>
      </c>
      <c r="G15" s="2">
        <v>1662</v>
      </c>
      <c r="H15" s="2">
        <v>1599</v>
      </c>
      <c r="I15" s="2">
        <v>1692</v>
      </c>
      <c r="J15" s="2">
        <v>1593</v>
      </c>
      <c r="K15" s="2">
        <v>1556</v>
      </c>
      <c r="L15" s="7">
        <v>1728</v>
      </c>
    </row>
    <row r="16" spans="1:26" ht="15.75" thickBot="1" x14ac:dyDescent="0.3">
      <c r="A16" s="10">
        <v>1609</v>
      </c>
      <c r="B16" s="11">
        <v>1422</v>
      </c>
      <c r="C16" s="11">
        <v>1668</v>
      </c>
      <c r="D16" s="11">
        <v>1663</v>
      </c>
      <c r="E16" s="11">
        <v>1599</v>
      </c>
      <c r="F16" s="11">
        <v>1708</v>
      </c>
      <c r="G16" s="11">
        <v>1675</v>
      </c>
      <c r="H16" s="11">
        <v>1553</v>
      </c>
      <c r="I16" s="11">
        <v>1576</v>
      </c>
      <c r="J16" s="11">
        <v>1645</v>
      </c>
      <c r="K16" s="11">
        <v>1586</v>
      </c>
      <c r="L16" s="12">
        <v>1636</v>
      </c>
    </row>
    <row r="17" spans="1:23" ht="15.75" thickTop="1" x14ac:dyDescent="0.25">
      <c r="A17" s="73" t="s">
        <v>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20" spans="1:23" ht="18.75" x14ac:dyDescent="0.3">
      <c r="O20" s="28" t="s">
        <v>18</v>
      </c>
      <c r="Q20" s="28" t="s">
        <v>18</v>
      </c>
    </row>
    <row r="21" spans="1:23" ht="18.75" x14ac:dyDescent="0.3">
      <c r="B21" t="s">
        <v>24</v>
      </c>
      <c r="O21" s="28">
        <v>1416</v>
      </c>
      <c r="Q21" s="28">
        <v>1416</v>
      </c>
      <c r="R21">
        <f>COUNTIF($O$21:$O$200,Q21)</f>
        <v>1</v>
      </c>
      <c r="U21" t="s">
        <v>19</v>
      </c>
      <c r="V21">
        <f>Q111-Q21</f>
        <v>399</v>
      </c>
      <c r="W21">
        <f>228-198</f>
        <v>30</v>
      </c>
    </row>
    <row r="22" spans="1:23" ht="18.75" x14ac:dyDescent="0.3">
      <c r="B22" t="s">
        <v>25</v>
      </c>
      <c r="O22" s="28">
        <v>1422</v>
      </c>
      <c r="Q22" s="28">
        <v>1422</v>
      </c>
      <c r="R22">
        <f t="shared" ref="R22:R85" si="0">COUNTIF($O$21:$O$200,Q22)</f>
        <v>1</v>
      </c>
      <c r="U22" t="s">
        <v>20</v>
      </c>
      <c r="V22">
        <v>180</v>
      </c>
      <c r="W22">
        <v>40</v>
      </c>
    </row>
    <row r="23" spans="1:23" ht="18.75" x14ac:dyDescent="0.3">
      <c r="B23" t="s">
        <v>26</v>
      </c>
      <c r="O23" s="28">
        <v>1457</v>
      </c>
      <c r="Q23" s="28">
        <v>1457</v>
      </c>
      <c r="R23">
        <f t="shared" si="0"/>
        <v>1</v>
      </c>
      <c r="U23" t="s">
        <v>21</v>
      </c>
      <c r="V23">
        <f>SQRT(V22)</f>
        <v>13.416407864998739</v>
      </c>
      <c r="W23">
        <f>SQRT(W22)</f>
        <v>6.324555320336759</v>
      </c>
    </row>
    <row r="24" spans="1:23" ht="18.75" x14ac:dyDescent="0.3">
      <c r="B24" t="s">
        <v>27</v>
      </c>
      <c r="O24" s="28">
        <v>1467</v>
      </c>
      <c r="Q24" s="28">
        <v>1467</v>
      </c>
      <c r="R24">
        <f t="shared" si="0"/>
        <v>1</v>
      </c>
      <c r="U24" t="s">
        <v>22</v>
      </c>
      <c r="V24">
        <f>V21/V23</f>
        <v>29.7397041007472</v>
      </c>
      <c r="W24">
        <f>W21/W23</f>
        <v>4.7434164902525691</v>
      </c>
    </row>
    <row r="25" spans="1:23" ht="18.75" x14ac:dyDescent="0.3">
      <c r="O25" s="28">
        <v>1468</v>
      </c>
      <c r="Q25" s="28">
        <v>1468</v>
      </c>
      <c r="R25">
        <f t="shared" si="0"/>
        <v>1</v>
      </c>
    </row>
    <row r="26" spans="1:23" ht="18.75" x14ac:dyDescent="0.3">
      <c r="O26" s="28">
        <v>1470</v>
      </c>
      <c r="Q26" s="28">
        <v>1470</v>
      </c>
      <c r="R26">
        <f t="shared" si="0"/>
        <v>1</v>
      </c>
      <c r="V26">
        <f>V24*V23</f>
        <v>399</v>
      </c>
      <c r="W26">
        <f>W24*W23</f>
        <v>30.000000000000004</v>
      </c>
    </row>
    <row r="27" spans="1:23" ht="18.75" x14ac:dyDescent="0.3">
      <c r="O27" s="28">
        <v>1471</v>
      </c>
      <c r="Q27" s="28">
        <v>1471</v>
      </c>
      <c r="R27">
        <f t="shared" si="0"/>
        <v>1</v>
      </c>
    </row>
    <row r="28" spans="1:23" ht="18.75" x14ac:dyDescent="0.3">
      <c r="O28" s="28">
        <v>1477</v>
      </c>
      <c r="Q28" s="28">
        <v>1477</v>
      </c>
      <c r="R28">
        <f t="shared" si="0"/>
        <v>2</v>
      </c>
    </row>
    <row r="29" spans="1:23" ht="18.75" x14ac:dyDescent="0.3">
      <c r="O29" s="28">
        <v>1477</v>
      </c>
      <c r="Q29" s="28">
        <v>1483</v>
      </c>
      <c r="R29">
        <f t="shared" si="0"/>
        <v>1</v>
      </c>
      <c r="V29">
        <f>LOG(V22)</f>
        <v>2.255272505103306</v>
      </c>
    </row>
    <row r="30" spans="1:23" ht="18.75" x14ac:dyDescent="0.3">
      <c r="O30" s="28">
        <v>1483</v>
      </c>
      <c r="Q30" s="28">
        <v>1487</v>
      </c>
      <c r="R30">
        <f t="shared" si="0"/>
        <v>1</v>
      </c>
      <c r="V30">
        <v>3.3</v>
      </c>
    </row>
    <row r="31" spans="1:23" ht="18.75" x14ac:dyDescent="0.3">
      <c r="O31" s="28">
        <v>1487</v>
      </c>
      <c r="Q31" s="28">
        <v>1489</v>
      </c>
      <c r="R31">
        <f t="shared" si="0"/>
        <v>1</v>
      </c>
      <c r="V31">
        <v>1</v>
      </c>
    </row>
    <row r="32" spans="1:23" ht="18.75" x14ac:dyDescent="0.3">
      <c r="O32" s="28">
        <v>1489</v>
      </c>
      <c r="Q32" s="28">
        <v>1493</v>
      </c>
      <c r="R32">
        <f t="shared" si="0"/>
        <v>1</v>
      </c>
      <c r="V32">
        <f>V30*V29+V31</f>
        <v>8.4423992668409085</v>
      </c>
    </row>
    <row r="33" spans="15:22" ht="18.75" x14ac:dyDescent="0.3">
      <c r="O33" s="28">
        <v>1493</v>
      </c>
      <c r="Q33" s="28">
        <v>1497</v>
      </c>
      <c r="R33">
        <f t="shared" si="0"/>
        <v>2</v>
      </c>
    </row>
    <row r="34" spans="15:22" ht="18.75" x14ac:dyDescent="0.3">
      <c r="O34" s="28">
        <v>1497</v>
      </c>
      <c r="Q34" s="28">
        <v>1500</v>
      </c>
      <c r="R34">
        <f t="shared" si="0"/>
        <v>2</v>
      </c>
      <c r="V34">
        <f>4.3*V29</f>
        <v>9.6976717719442149</v>
      </c>
    </row>
    <row r="35" spans="15:22" ht="18.75" x14ac:dyDescent="0.3">
      <c r="O35" s="28">
        <v>1497</v>
      </c>
      <c r="Q35" s="28">
        <v>1503</v>
      </c>
      <c r="R35">
        <f t="shared" si="0"/>
        <v>1</v>
      </c>
    </row>
    <row r="36" spans="15:22" ht="18.75" x14ac:dyDescent="0.3">
      <c r="O36" s="28">
        <v>1500</v>
      </c>
      <c r="Q36" s="28">
        <v>1510</v>
      </c>
      <c r="R36">
        <f t="shared" si="0"/>
        <v>2</v>
      </c>
    </row>
    <row r="37" spans="15:22" ht="18.75" x14ac:dyDescent="0.3">
      <c r="O37" s="28">
        <v>1500</v>
      </c>
      <c r="Q37" s="28">
        <v>1513</v>
      </c>
      <c r="R37">
        <f t="shared" si="0"/>
        <v>1</v>
      </c>
    </row>
    <row r="38" spans="15:22" ht="18.75" x14ac:dyDescent="0.3">
      <c r="O38" s="28">
        <v>1503</v>
      </c>
      <c r="Q38" s="28">
        <v>1516</v>
      </c>
      <c r="R38">
        <f t="shared" si="0"/>
        <v>1</v>
      </c>
    </row>
    <row r="39" spans="15:22" ht="18.75" x14ac:dyDescent="0.3">
      <c r="O39" s="28">
        <v>1510</v>
      </c>
      <c r="Q39" s="28">
        <v>1520</v>
      </c>
      <c r="R39">
        <f t="shared" si="0"/>
        <v>1</v>
      </c>
    </row>
    <row r="40" spans="15:22" ht="18.75" x14ac:dyDescent="0.3">
      <c r="O40" s="28">
        <v>1510</v>
      </c>
      <c r="Q40" s="28">
        <v>1522</v>
      </c>
      <c r="R40">
        <f t="shared" si="0"/>
        <v>1</v>
      </c>
    </row>
    <row r="41" spans="15:22" ht="18.75" x14ac:dyDescent="0.3">
      <c r="O41" s="28">
        <v>1513</v>
      </c>
      <c r="Q41" s="28">
        <v>1523</v>
      </c>
      <c r="R41">
        <f t="shared" si="0"/>
        <v>2</v>
      </c>
    </row>
    <row r="42" spans="15:22" ht="18.75" x14ac:dyDescent="0.3">
      <c r="O42" s="28">
        <v>1516</v>
      </c>
      <c r="Q42" s="28">
        <v>1526</v>
      </c>
      <c r="R42">
        <f t="shared" si="0"/>
        <v>1</v>
      </c>
    </row>
    <row r="43" spans="15:22" ht="18.75" x14ac:dyDescent="0.3">
      <c r="O43" s="28">
        <v>1520</v>
      </c>
      <c r="Q43" s="28">
        <v>1530</v>
      </c>
      <c r="R43">
        <f t="shared" si="0"/>
        <v>2</v>
      </c>
    </row>
    <row r="44" spans="15:22" ht="18.75" x14ac:dyDescent="0.3">
      <c r="O44" s="28">
        <v>1522</v>
      </c>
      <c r="Q44" s="28">
        <v>1533</v>
      </c>
      <c r="R44">
        <f t="shared" si="0"/>
        <v>1</v>
      </c>
    </row>
    <row r="45" spans="15:22" ht="18.75" x14ac:dyDescent="0.3">
      <c r="O45" s="28">
        <v>1523</v>
      </c>
      <c r="Q45" s="28">
        <v>1540</v>
      </c>
      <c r="R45">
        <f t="shared" si="0"/>
        <v>2</v>
      </c>
    </row>
    <row r="46" spans="15:22" ht="18.75" x14ac:dyDescent="0.3">
      <c r="O46" s="28">
        <v>1523</v>
      </c>
      <c r="Q46" s="28">
        <v>1543</v>
      </c>
      <c r="R46">
        <f t="shared" si="0"/>
        <v>4</v>
      </c>
    </row>
    <row r="47" spans="15:22" ht="18.75" x14ac:dyDescent="0.3">
      <c r="O47" s="28">
        <v>1526</v>
      </c>
      <c r="Q47" s="28">
        <v>1546</v>
      </c>
      <c r="R47">
        <f t="shared" si="0"/>
        <v>4</v>
      </c>
    </row>
    <row r="48" spans="15:22" ht="18.75" x14ac:dyDescent="0.3">
      <c r="O48" s="28">
        <v>1530</v>
      </c>
      <c r="Q48" s="28">
        <v>1553</v>
      </c>
      <c r="R48">
        <f t="shared" si="0"/>
        <v>2</v>
      </c>
    </row>
    <row r="49" spans="15:18" ht="18.75" x14ac:dyDescent="0.3">
      <c r="O49" s="28">
        <v>1530</v>
      </c>
      <c r="Q49" s="28">
        <v>1556</v>
      </c>
      <c r="R49">
        <f t="shared" si="0"/>
        <v>4</v>
      </c>
    </row>
    <row r="50" spans="15:18" ht="18.75" x14ac:dyDescent="0.3">
      <c r="O50" s="28">
        <v>1533</v>
      </c>
      <c r="Q50" s="28">
        <v>1559</v>
      </c>
      <c r="R50">
        <f t="shared" si="0"/>
        <v>1</v>
      </c>
    </row>
    <row r="51" spans="15:18" ht="18.75" x14ac:dyDescent="0.3">
      <c r="O51" s="28">
        <v>1540</v>
      </c>
      <c r="Q51" s="28">
        <v>1563</v>
      </c>
      <c r="R51">
        <f t="shared" si="0"/>
        <v>4</v>
      </c>
    </row>
    <row r="52" spans="15:18" ht="18.75" x14ac:dyDescent="0.3">
      <c r="O52" s="28">
        <v>1540</v>
      </c>
      <c r="Q52" s="28">
        <v>1566</v>
      </c>
      <c r="R52">
        <f t="shared" si="0"/>
        <v>3</v>
      </c>
    </row>
    <row r="53" spans="15:18" ht="18.75" x14ac:dyDescent="0.3">
      <c r="O53" s="28">
        <v>1543</v>
      </c>
      <c r="Q53" s="28">
        <v>1567</v>
      </c>
      <c r="R53">
        <f t="shared" si="0"/>
        <v>1</v>
      </c>
    </row>
    <row r="54" spans="15:18" ht="18.75" x14ac:dyDescent="0.3">
      <c r="O54" s="28">
        <v>1543</v>
      </c>
      <c r="Q54" s="28">
        <v>1569</v>
      </c>
      <c r="R54">
        <f t="shared" si="0"/>
        <v>4</v>
      </c>
    </row>
    <row r="55" spans="15:18" ht="18.75" x14ac:dyDescent="0.3">
      <c r="O55" s="28">
        <v>1543</v>
      </c>
      <c r="Q55" s="28">
        <v>1573</v>
      </c>
      <c r="R55">
        <f t="shared" si="0"/>
        <v>2</v>
      </c>
    </row>
    <row r="56" spans="15:18" ht="18.75" x14ac:dyDescent="0.3">
      <c r="O56" s="28">
        <v>1543</v>
      </c>
      <c r="Q56" s="28">
        <v>1576</v>
      </c>
      <c r="R56">
        <f t="shared" si="0"/>
        <v>1</v>
      </c>
    </row>
    <row r="57" spans="15:18" ht="18.75" x14ac:dyDescent="0.3">
      <c r="O57" s="28">
        <v>1546</v>
      </c>
      <c r="Q57" s="28">
        <v>1579</v>
      </c>
      <c r="R57">
        <f t="shared" si="0"/>
        <v>2</v>
      </c>
    </row>
    <row r="58" spans="15:18" ht="18.75" x14ac:dyDescent="0.3">
      <c r="O58" s="28">
        <v>1546</v>
      </c>
      <c r="Q58" s="28">
        <v>1583</v>
      </c>
      <c r="R58">
        <f t="shared" si="0"/>
        <v>2</v>
      </c>
    </row>
    <row r="59" spans="15:18" ht="18.75" x14ac:dyDescent="0.3">
      <c r="O59" s="28">
        <v>1546</v>
      </c>
      <c r="Q59" s="28">
        <v>1586</v>
      </c>
      <c r="R59">
        <f t="shared" si="0"/>
        <v>3</v>
      </c>
    </row>
    <row r="60" spans="15:18" ht="18.75" x14ac:dyDescent="0.3">
      <c r="O60" s="28">
        <v>1546</v>
      </c>
      <c r="Q60" s="28">
        <v>1589</v>
      </c>
      <c r="R60">
        <f t="shared" si="0"/>
        <v>4</v>
      </c>
    </row>
    <row r="61" spans="15:18" ht="18.75" x14ac:dyDescent="0.3">
      <c r="O61" s="28">
        <v>1553</v>
      </c>
      <c r="Q61" s="28">
        <v>1593</v>
      </c>
      <c r="R61">
        <f t="shared" si="0"/>
        <v>2</v>
      </c>
    </row>
    <row r="62" spans="15:18" ht="18.75" x14ac:dyDescent="0.3">
      <c r="O62" s="28">
        <v>1553</v>
      </c>
      <c r="Q62" s="28">
        <v>1596</v>
      </c>
      <c r="R62">
        <f t="shared" si="0"/>
        <v>2</v>
      </c>
    </row>
    <row r="63" spans="15:18" ht="18.75" x14ac:dyDescent="0.3">
      <c r="O63" s="28">
        <v>1556</v>
      </c>
      <c r="Q63" s="28">
        <v>1599</v>
      </c>
      <c r="R63">
        <f t="shared" si="0"/>
        <v>4</v>
      </c>
    </row>
    <row r="64" spans="15:18" ht="18.75" x14ac:dyDescent="0.3">
      <c r="O64" s="28">
        <v>1556</v>
      </c>
      <c r="Q64" s="28">
        <v>1602</v>
      </c>
      <c r="R64">
        <f t="shared" si="0"/>
        <v>3</v>
      </c>
    </row>
    <row r="65" spans="15:18" ht="18.75" x14ac:dyDescent="0.3">
      <c r="O65" s="28">
        <v>1556</v>
      </c>
      <c r="Q65" s="28">
        <v>1606</v>
      </c>
      <c r="R65">
        <f t="shared" si="0"/>
        <v>1</v>
      </c>
    </row>
    <row r="66" spans="15:18" ht="18.75" x14ac:dyDescent="0.3">
      <c r="O66" s="28">
        <v>1556</v>
      </c>
      <c r="Q66" s="28">
        <v>1609</v>
      </c>
      <c r="R66">
        <f t="shared" si="0"/>
        <v>5</v>
      </c>
    </row>
    <row r="67" spans="15:18" ht="18.75" x14ac:dyDescent="0.3">
      <c r="O67" s="28">
        <v>1559</v>
      </c>
      <c r="Q67" s="28">
        <v>1612</v>
      </c>
      <c r="R67">
        <f t="shared" si="0"/>
        <v>2</v>
      </c>
    </row>
    <row r="68" spans="15:18" ht="18.75" x14ac:dyDescent="0.3">
      <c r="O68" s="28">
        <v>1563</v>
      </c>
      <c r="Q68" s="28">
        <v>1616</v>
      </c>
      <c r="R68">
        <f t="shared" si="0"/>
        <v>1</v>
      </c>
    </row>
    <row r="69" spans="15:18" ht="18.75" x14ac:dyDescent="0.3">
      <c r="O69" s="28">
        <v>1563</v>
      </c>
      <c r="Q69" s="28">
        <v>1618</v>
      </c>
      <c r="R69">
        <f t="shared" si="0"/>
        <v>1</v>
      </c>
    </row>
    <row r="70" spans="15:18" ht="18.75" x14ac:dyDescent="0.3">
      <c r="O70" s="28">
        <v>1563</v>
      </c>
      <c r="Q70" s="28">
        <v>1619</v>
      </c>
      <c r="R70">
        <f t="shared" si="0"/>
        <v>1</v>
      </c>
    </row>
    <row r="71" spans="15:18" ht="18.75" x14ac:dyDescent="0.3">
      <c r="O71" s="28">
        <v>1563</v>
      </c>
      <c r="Q71" s="28">
        <v>1622</v>
      </c>
      <c r="R71">
        <f t="shared" si="0"/>
        <v>3</v>
      </c>
    </row>
    <row r="72" spans="15:18" ht="18.75" x14ac:dyDescent="0.3">
      <c r="O72" s="28">
        <v>1566</v>
      </c>
      <c r="Q72" s="28">
        <v>1626</v>
      </c>
      <c r="R72">
        <f t="shared" si="0"/>
        <v>2</v>
      </c>
    </row>
    <row r="73" spans="15:18" ht="18.75" x14ac:dyDescent="0.3">
      <c r="O73" s="28">
        <v>1566</v>
      </c>
      <c r="Q73" s="28">
        <v>1629</v>
      </c>
      <c r="R73">
        <f t="shared" si="0"/>
        <v>2</v>
      </c>
    </row>
    <row r="74" spans="15:18" ht="18.75" x14ac:dyDescent="0.3">
      <c r="O74" s="28">
        <v>1566</v>
      </c>
      <c r="Q74" s="28">
        <v>1632</v>
      </c>
      <c r="R74">
        <f t="shared" si="0"/>
        <v>1</v>
      </c>
    </row>
    <row r="75" spans="15:18" ht="18.75" x14ac:dyDescent="0.3">
      <c r="O75" s="28">
        <v>1567</v>
      </c>
      <c r="Q75" s="28">
        <v>1636</v>
      </c>
      <c r="R75">
        <f t="shared" si="0"/>
        <v>6</v>
      </c>
    </row>
    <row r="76" spans="15:18" ht="18.75" x14ac:dyDescent="0.3">
      <c r="O76" s="28">
        <v>1569</v>
      </c>
      <c r="Q76" s="28">
        <v>1639</v>
      </c>
      <c r="R76">
        <f t="shared" si="0"/>
        <v>3</v>
      </c>
    </row>
    <row r="77" spans="15:18" ht="18.75" x14ac:dyDescent="0.3">
      <c r="O77" s="28">
        <v>1569</v>
      </c>
      <c r="Q77" s="28">
        <v>1642</v>
      </c>
      <c r="R77">
        <f t="shared" si="0"/>
        <v>4</v>
      </c>
    </row>
    <row r="78" spans="15:18" ht="18.75" x14ac:dyDescent="0.3">
      <c r="O78" s="28">
        <v>1569</v>
      </c>
      <c r="Q78" s="28">
        <v>1645</v>
      </c>
      <c r="R78">
        <f t="shared" si="0"/>
        <v>4</v>
      </c>
    </row>
    <row r="79" spans="15:18" ht="18.75" x14ac:dyDescent="0.3">
      <c r="O79" s="28">
        <v>1569</v>
      </c>
      <c r="Q79" s="28">
        <v>1649</v>
      </c>
      <c r="R79">
        <f t="shared" si="0"/>
        <v>5</v>
      </c>
    </row>
    <row r="80" spans="15:18" ht="18.75" x14ac:dyDescent="0.3">
      <c r="O80" s="28">
        <v>1573</v>
      </c>
      <c r="Q80" s="28">
        <v>1655</v>
      </c>
      <c r="R80">
        <f t="shared" si="0"/>
        <v>1</v>
      </c>
    </row>
    <row r="81" spans="15:18" ht="18.75" x14ac:dyDescent="0.3">
      <c r="O81" s="28">
        <v>1573</v>
      </c>
      <c r="Q81" s="28">
        <v>1659</v>
      </c>
      <c r="R81">
        <f t="shared" si="0"/>
        <v>3</v>
      </c>
    </row>
    <row r="82" spans="15:18" ht="18.75" x14ac:dyDescent="0.3">
      <c r="O82" s="28">
        <v>1576</v>
      </c>
      <c r="Q82" s="28">
        <v>1662</v>
      </c>
      <c r="R82">
        <f t="shared" si="0"/>
        <v>2</v>
      </c>
    </row>
    <row r="83" spans="15:18" ht="18.75" x14ac:dyDescent="0.3">
      <c r="O83" s="28">
        <v>1579</v>
      </c>
      <c r="Q83" s="28">
        <v>1663</v>
      </c>
      <c r="R83">
        <f t="shared" si="0"/>
        <v>1</v>
      </c>
    </row>
    <row r="84" spans="15:18" ht="18.75" x14ac:dyDescent="0.3">
      <c r="O84" s="28">
        <v>1579</v>
      </c>
      <c r="Q84" s="28">
        <v>1665</v>
      </c>
      <c r="R84">
        <f t="shared" si="0"/>
        <v>3</v>
      </c>
    </row>
    <row r="85" spans="15:18" ht="18.75" x14ac:dyDescent="0.3">
      <c r="O85" s="28">
        <v>1583</v>
      </c>
      <c r="Q85" s="28">
        <v>1668</v>
      </c>
      <c r="R85">
        <f t="shared" si="0"/>
        <v>2</v>
      </c>
    </row>
    <row r="86" spans="15:18" ht="18.75" x14ac:dyDescent="0.3">
      <c r="O86" s="28">
        <v>1583</v>
      </c>
      <c r="Q86" s="28">
        <v>1669</v>
      </c>
      <c r="R86">
        <f t="shared" ref="R86:R111" si="1">COUNTIF($O$21:$O$200,Q86)</f>
        <v>2</v>
      </c>
    </row>
    <row r="87" spans="15:18" ht="18.75" x14ac:dyDescent="0.3">
      <c r="O87" s="28">
        <v>1586</v>
      </c>
      <c r="Q87" s="28">
        <v>1672</v>
      </c>
      <c r="R87">
        <f t="shared" si="1"/>
        <v>1</v>
      </c>
    </row>
    <row r="88" spans="15:18" ht="18.75" x14ac:dyDescent="0.3">
      <c r="O88" s="28">
        <v>1586</v>
      </c>
      <c r="Q88" s="28">
        <v>1675</v>
      </c>
      <c r="R88">
        <f t="shared" si="1"/>
        <v>1</v>
      </c>
    </row>
    <row r="89" spans="15:18" ht="18.75" x14ac:dyDescent="0.3">
      <c r="O89" s="28">
        <v>1586</v>
      </c>
      <c r="Q89" s="28">
        <v>1682</v>
      </c>
      <c r="R89">
        <f t="shared" si="1"/>
        <v>3</v>
      </c>
    </row>
    <row r="90" spans="15:18" ht="18.75" x14ac:dyDescent="0.3">
      <c r="O90" s="28">
        <v>1589</v>
      </c>
      <c r="Q90" s="28">
        <v>1685</v>
      </c>
      <c r="R90">
        <f t="shared" si="1"/>
        <v>3</v>
      </c>
    </row>
    <row r="91" spans="15:18" ht="18.75" x14ac:dyDescent="0.3">
      <c r="O91" s="28">
        <v>1589</v>
      </c>
      <c r="Q91" s="28">
        <v>1692</v>
      </c>
      <c r="R91">
        <f t="shared" si="1"/>
        <v>1</v>
      </c>
    </row>
    <row r="92" spans="15:18" ht="18.75" x14ac:dyDescent="0.3">
      <c r="O92" s="28">
        <v>1589</v>
      </c>
      <c r="Q92" s="28">
        <v>1695</v>
      </c>
      <c r="R92">
        <f t="shared" si="1"/>
        <v>2</v>
      </c>
    </row>
    <row r="93" spans="15:18" ht="18.75" x14ac:dyDescent="0.3">
      <c r="O93" s="28">
        <v>1589</v>
      </c>
      <c r="Q93" s="28">
        <v>1698</v>
      </c>
      <c r="R93">
        <f t="shared" si="1"/>
        <v>1</v>
      </c>
    </row>
    <row r="94" spans="15:18" ht="18.75" x14ac:dyDescent="0.3">
      <c r="O94" s="28">
        <v>1593</v>
      </c>
      <c r="Q94" s="28">
        <v>1702</v>
      </c>
      <c r="R94">
        <f t="shared" si="1"/>
        <v>1</v>
      </c>
    </row>
    <row r="95" spans="15:18" ht="18.75" x14ac:dyDescent="0.3">
      <c r="O95" s="28">
        <v>1593</v>
      </c>
      <c r="Q95" s="28">
        <v>1705</v>
      </c>
      <c r="R95">
        <f t="shared" si="1"/>
        <v>2</v>
      </c>
    </row>
    <row r="96" spans="15:18" ht="18.75" x14ac:dyDescent="0.3">
      <c r="O96" s="28">
        <v>1596</v>
      </c>
      <c r="Q96" s="28">
        <v>1708</v>
      </c>
      <c r="R96">
        <f t="shared" si="1"/>
        <v>6</v>
      </c>
    </row>
    <row r="97" spans="15:18" ht="18.75" x14ac:dyDescent="0.3">
      <c r="O97" s="28">
        <v>1596</v>
      </c>
      <c r="Q97" s="28">
        <v>1712</v>
      </c>
      <c r="R97">
        <f t="shared" si="1"/>
        <v>1</v>
      </c>
    </row>
    <row r="98" spans="15:18" ht="18.75" x14ac:dyDescent="0.3">
      <c r="O98" s="28">
        <v>1599</v>
      </c>
      <c r="Q98" s="28">
        <v>1715</v>
      </c>
      <c r="R98">
        <f t="shared" si="1"/>
        <v>1</v>
      </c>
    </row>
    <row r="99" spans="15:18" ht="18.75" x14ac:dyDescent="0.3">
      <c r="O99" s="28">
        <v>1599</v>
      </c>
      <c r="Q99" s="28">
        <v>1718</v>
      </c>
      <c r="R99">
        <f t="shared" si="1"/>
        <v>2</v>
      </c>
    </row>
    <row r="100" spans="15:18" ht="18.75" x14ac:dyDescent="0.3">
      <c r="O100" s="28">
        <v>1599</v>
      </c>
      <c r="Q100" s="28">
        <v>1722</v>
      </c>
      <c r="R100">
        <f t="shared" si="1"/>
        <v>2</v>
      </c>
    </row>
    <row r="101" spans="15:18" ht="18.75" x14ac:dyDescent="0.3">
      <c r="O101" s="28">
        <v>1599</v>
      </c>
      <c r="Q101" s="28">
        <v>1725</v>
      </c>
      <c r="R101">
        <f t="shared" si="1"/>
        <v>3</v>
      </c>
    </row>
    <row r="102" spans="15:18" ht="18.75" x14ac:dyDescent="0.3">
      <c r="O102" s="28">
        <v>1602</v>
      </c>
      <c r="Q102" s="28">
        <v>1728</v>
      </c>
      <c r="R102">
        <f t="shared" si="1"/>
        <v>1</v>
      </c>
    </row>
    <row r="103" spans="15:18" ht="18.75" x14ac:dyDescent="0.3">
      <c r="O103" s="28">
        <v>1602</v>
      </c>
      <c r="Q103" s="28">
        <v>1735</v>
      </c>
      <c r="R103">
        <f t="shared" si="1"/>
        <v>1</v>
      </c>
    </row>
    <row r="104" spans="15:18" ht="18.75" x14ac:dyDescent="0.3">
      <c r="O104" s="28">
        <v>1602</v>
      </c>
      <c r="Q104" s="28">
        <v>1748</v>
      </c>
      <c r="R104">
        <f t="shared" si="1"/>
        <v>1</v>
      </c>
    </row>
    <row r="105" spans="15:18" ht="18.75" x14ac:dyDescent="0.3">
      <c r="O105" s="28">
        <v>1606</v>
      </c>
      <c r="Q105" s="28">
        <v>1755</v>
      </c>
      <c r="R105">
        <f t="shared" si="1"/>
        <v>2</v>
      </c>
    </row>
    <row r="106" spans="15:18" ht="18.75" x14ac:dyDescent="0.3">
      <c r="O106" s="28">
        <v>1609</v>
      </c>
      <c r="Q106" s="28">
        <v>1761</v>
      </c>
      <c r="R106">
        <f t="shared" si="1"/>
        <v>1</v>
      </c>
    </row>
    <row r="107" spans="15:18" ht="18.75" x14ac:dyDescent="0.3">
      <c r="O107" s="28">
        <v>1609</v>
      </c>
      <c r="Q107" s="28">
        <v>1765</v>
      </c>
      <c r="R107">
        <f t="shared" si="1"/>
        <v>1</v>
      </c>
    </row>
    <row r="108" spans="15:18" ht="18.75" x14ac:dyDescent="0.3">
      <c r="O108" s="28">
        <v>1609</v>
      </c>
      <c r="Q108" s="28">
        <v>1781</v>
      </c>
      <c r="R108">
        <f t="shared" si="1"/>
        <v>1</v>
      </c>
    </row>
    <row r="109" spans="15:18" ht="18.75" x14ac:dyDescent="0.3">
      <c r="O109" s="28">
        <v>1609</v>
      </c>
      <c r="Q109" s="28">
        <v>1784</v>
      </c>
      <c r="R109">
        <f t="shared" si="1"/>
        <v>1</v>
      </c>
    </row>
    <row r="110" spans="15:18" ht="18.75" x14ac:dyDescent="0.3">
      <c r="O110" s="28">
        <v>1609</v>
      </c>
      <c r="Q110" s="28">
        <v>1814</v>
      </c>
      <c r="R110">
        <f t="shared" si="1"/>
        <v>1</v>
      </c>
    </row>
    <row r="111" spans="15:18" ht="18.75" x14ac:dyDescent="0.3">
      <c r="O111" s="28">
        <v>1612</v>
      </c>
      <c r="Q111" s="28">
        <v>1815</v>
      </c>
      <c r="R111">
        <f t="shared" si="1"/>
        <v>1</v>
      </c>
    </row>
    <row r="112" spans="15:18" ht="18.75" x14ac:dyDescent="0.3">
      <c r="O112" s="28">
        <v>1612</v>
      </c>
      <c r="R112">
        <f>SUM(R21:R111)</f>
        <v>180</v>
      </c>
    </row>
    <row r="113" spans="15:15" ht="18.75" x14ac:dyDescent="0.3">
      <c r="O113" s="28">
        <v>1616</v>
      </c>
    </row>
    <row r="114" spans="15:15" ht="18.75" x14ac:dyDescent="0.3">
      <c r="O114" s="28">
        <v>1618</v>
      </c>
    </row>
    <row r="115" spans="15:15" ht="18.75" x14ac:dyDescent="0.3">
      <c r="O115" s="28">
        <v>1619</v>
      </c>
    </row>
    <row r="116" spans="15:15" ht="18.75" x14ac:dyDescent="0.3">
      <c r="O116" s="28">
        <v>1622</v>
      </c>
    </row>
    <row r="117" spans="15:15" ht="18.75" x14ac:dyDescent="0.3">
      <c r="O117" s="28">
        <v>1622</v>
      </c>
    </row>
    <row r="118" spans="15:15" ht="18.75" x14ac:dyDescent="0.3">
      <c r="O118" s="28">
        <v>1622</v>
      </c>
    </row>
    <row r="119" spans="15:15" ht="18.75" x14ac:dyDescent="0.3">
      <c r="O119" s="28">
        <v>1626</v>
      </c>
    </row>
    <row r="120" spans="15:15" ht="18.75" x14ac:dyDescent="0.3">
      <c r="O120" s="28">
        <v>1626</v>
      </c>
    </row>
    <row r="121" spans="15:15" ht="18.75" x14ac:dyDescent="0.3">
      <c r="O121" s="28">
        <v>1629</v>
      </c>
    </row>
    <row r="122" spans="15:15" ht="18.75" x14ac:dyDescent="0.3">
      <c r="O122" s="28">
        <v>1629</v>
      </c>
    </row>
    <row r="123" spans="15:15" ht="18.75" x14ac:dyDescent="0.3">
      <c r="O123" s="28">
        <v>1632</v>
      </c>
    </row>
    <row r="124" spans="15:15" ht="18.75" x14ac:dyDescent="0.3">
      <c r="O124" s="28">
        <v>1636</v>
      </c>
    </row>
    <row r="125" spans="15:15" ht="18.75" x14ac:dyDescent="0.3">
      <c r="O125" s="28">
        <v>1636</v>
      </c>
    </row>
    <row r="126" spans="15:15" ht="18.75" x14ac:dyDescent="0.3">
      <c r="O126" s="28">
        <v>1636</v>
      </c>
    </row>
    <row r="127" spans="15:15" ht="18.75" x14ac:dyDescent="0.3">
      <c r="O127" s="28">
        <v>1636</v>
      </c>
    </row>
    <row r="128" spans="15:15" ht="18.75" x14ac:dyDescent="0.3">
      <c r="O128" s="28">
        <v>1636</v>
      </c>
    </row>
    <row r="129" spans="15:15" ht="18.75" x14ac:dyDescent="0.3">
      <c r="O129" s="28">
        <v>1636</v>
      </c>
    </row>
    <row r="130" spans="15:15" ht="18.75" x14ac:dyDescent="0.3">
      <c r="O130" s="28">
        <v>1639</v>
      </c>
    </row>
    <row r="131" spans="15:15" ht="18.75" x14ac:dyDescent="0.3">
      <c r="O131" s="28">
        <v>1639</v>
      </c>
    </row>
    <row r="132" spans="15:15" ht="18.75" x14ac:dyDescent="0.3">
      <c r="O132" s="28">
        <v>1639</v>
      </c>
    </row>
    <row r="133" spans="15:15" ht="18.75" x14ac:dyDescent="0.3">
      <c r="O133" s="28">
        <v>1642</v>
      </c>
    </row>
    <row r="134" spans="15:15" ht="18.75" x14ac:dyDescent="0.3">
      <c r="O134" s="28">
        <v>1642</v>
      </c>
    </row>
    <row r="135" spans="15:15" ht="18.75" x14ac:dyDescent="0.3">
      <c r="O135" s="28">
        <v>1642</v>
      </c>
    </row>
    <row r="136" spans="15:15" ht="18.75" x14ac:dyDescent="0.3">
      <c r="O136" s="28">
        <v>1642</v>
      </c>
    </row>
    <row r="137" spans="15:15" ht="18.75" x14ac:dyDescent="0.3">
      <c r="O137" s="28">
        <v>1645</v>
      </c>
    </row>
    <row r="138" spans="15:15" ht="18.75" x14ac:dyDescent="0.3">
      <c r="O138" s="28">
        <v>1645</v>
      </c>
    </row>
    <row r="139" spans="15:15" ht="18.75" x14ac:dyDescent="0.3">
      <c r="O139" s="28">
        <v>1645</v>
      </c>
    </row>
    <row r="140" spans="15:15" ht="18.75" x14ac:dyDescent="0.3">
      <c r="O140" s="28">
        <v>1645</v>
      </c>
    </row>
    <row r="141" spans="15:15" ht="18.75" x14ac:dyDescent="0.3">
      <c r="O141" s="28">
        <v>1649</v>
      </c>
    </row>
    <row r="142" spans="15:15" ht="18.75" x14ac:dyDescent="0.3">
      <c r="O142" s="28">
        <v>1649</v>
      </c>
    </row>
    <row r="143" spans="15:15" ht="18.75" x14ac:dyDescent="0.3">
      <c r="O143" s="28">
        <v>1649</v>
      </c>
    </row>
    <row r="144" spans="15:15" ht="18.75" x14ac:dyDescent="0.3">
      <c r="O144" s="28">
        <v>1649</v>
      </c>
    </row>
    <row r="145" spans="15:15" ht="18.75" x14ac:dyDescent="0.3">
      <c r="O145" s="28">
        <v>1649</v>
      </c>
    </row>
    <row r="146" spans="15:15" ht="18.75" x14ac:dyDescent="0.3">
      <c r="O146" s="28">
        <v>1655</v>
      </c>
    </row>
    <row r="147" spans="15:15" ht="18.75" x14ac:dyDescent="0.3">
      <c r="O147" s="28">
        <v>1659</v>
      </c>
    </row>
    <row r="148" spans="15:15" ht="18.75" x14ac:dyDescent="0.3">
      <c r="O148" s="28">
        <v>1659</v>
      </c>
    </row>
    <row r="149" spans="15:15" ht="18.75" x14ac:dyDescent="0.3">
      <c r="O149" s="28">
        <v>1659</v>
      </c>
    </row>
    <row r="150" spans="15:15" ht="18.75" x14ac:dyDescent="0.3">
      <c r="O150" s="28">
        <v>1662</v>
      </c>
    </row>
    <row r="151" spans="15:15" ht="18.75" x14ac:dyDescent="0.3">
      <c r="O151" s="28">
        <v>1662</v>
      </c>
    </row>
    <row r="152" spans="15:15" ht="18.75" x14ac:dyDescent="0.3">
      <c r="O152" s="28">
        <v>1663</v>
      </c>
    </row>
    <row r="153" spans="15:15" ht="18.75" x14ac:dyDescent="0.3">
      <c r="O153" s="28">
        <v>1665</v>
      </c>
    </row>
    <row r="154" spans="15:15" ht="18.75" x14ac:dyDescent="0.3">
      <c r="O154" s="28">
        <v>1665</v>
      </c>
    </row>
    <row r="155" spans="15:15" ht="18.75" x14ac:dyDescent="0.3">
      <c r="O155" s="28">
        <v>1665</v>
      </c>
    </row>
    <row r="156" spans="15:15" ht="18.75" x14ac:dyDescent="0.3">
      <c r="O156" s="28">
        <v>1668</v>
      </c>
    </row>
    <row r="157" spans="15:15" ht="18.75" x14ac:dyDescent="0.3">
      <c r="O157" s="28">
        <v>1668</v>
      </c>
    </row>
    <row r="158" spans="15:15" ht="18.75" x14ac:dyDescent="0.3">
      <c r="O158" s="28">
        <v>1669</v>
      </c>
    </row>
    <row r="159" spans="15:15" ht="18.75" x14ac:dyDescent="0.3">
      <c r="O159" s="28">
        <v>1669</v>
      </c>
    </row>
    <row r="160" spans="15:15" ht="18.75" x14ac:dyDescent="0.3">
      <c r="O160" s="28">
        <v>1672</v>
      </c>
    </row>
    <row r="161" spans="15:15" ht="18.75" x14ac:dyDescent="0.3">
      <c r="O161" s="28">
        <v>1675</v>
      </c>
    </row>
    <row r="162" spans="15:15" ht="18.75" x14ac:dyDescent="0.3">
      <c r="O162" s="28">
        <v>1682</v>
      </c>
    </row>
    <row r="163" spans="15:15" ht="18.75" x14ac:dyDescent="0.3">
      <c r="O163" s="28">
        <v>1682</v>
      </c>
    </row>
    <row r="164" spans="15:15" ht="18.75" x14ac:dyDescent="0.3">
      <c r="O164" s="28">
        <v>1682</v>
      </c>
    </row>
    <row r="165" spans="15:15" ht="18.75" x14ac:dyDescent="0.3">
      <c r="O165" s="28">
        <v>1685</v>
      </c>
    </row>
    <row r="166" spans="15:15" ht="18.75" x14ac:dyDescent="0.3">
      <c r="O166" s="28">
        <v>1685</v>
      </c>
    </row>
    <row r="167" spans="15:15" ht="18.75" x14ac:dyDescent="0.3">
      <c r="O167" s="28">
        <v>1685</v>
      </c>
    </row>
    <row r="168" spans="15:15" ht="18.75" x14ac:dyDescent="0.3">
      <c r="O168" s="28">
        <v>1692</v>
      </c>
    </row>
    <row r="169" spans="15:15" ht="18.75" x14ac:dyDescent="0.3">
      <c r="O169" s="28">
        <v>1695</v>
      </c>
    </row>
    <row r="170" spans="15:15" ht="18.75" x14ac:dyDescent="0.3">
      <c r="O170" s="28">
        <v>1695</v>
      </c>
    </row>
    <row r="171" spans="15:15" ht="18.75" x14ac:dyDescent="0.3">
      <c r="O171" s="28">
        <v>1698</v>
      </c>
    </row>
    <row r="172" spans="15:15" ht="18.75" x14ac:dyDescent="0.3">
      <c r="O172" s="28">
        <v>1702</v>
      </c>
    </row>
    <row r="173" spans="15:15" ht="18.75" x14ac:dyDescent="0.3">
      <c r="O173" s="28">
        <v>1705</v>
      </c>
    </row>
    <row r="174" spans="15:15" ht="18.75" x14ac:dyDescent="0.3">
      <c r="O174" s="28">
        <v>1705</v>
      </c>
    </row>
    <row r="175" spans="15:15" ht="18.75" x14ac:dyDescent="0.3">
      <c r="O175" s="28">
        <v>1708</v>
      </c>
    </row>
    <row r="176" spans="15:15" ht="18.75" x14ac:dyDescent="0.3">
      <c r="O176" s="28">
        <v>1708</v>
      </c>
    </row>
    <row r="177" spans="15:15" ht="18.75" x14ac:dyDescent="0.3">
      <c r="O177" s="28">
        <v>1708</v>
      </c>
    </row>
    <row r="178" spans="15:15" ht="18.75" x14ac:dyDescent="0.3">
      <c r="O178" s="28">
        <v>1708</v>
      </c>
    </row>
    <row r="179" spans="15:15" ht="18.75" x14ac:dyDescent="0.3">
      <c r="O179" s="28">
        <v>1708</v>
      </c>
    </row>
    <row r="180" spans="15:15" ht="18.75" x14ac:dyDescent="0.3">
      <c r="O180" s="28">
        <v>1708</v>
      </c>
    </row>
    <row r="181" spans="15:15" ht="18.75" x14ac:dyDescent="0.3">
      <c r="O181" s="28">
        <v>1712</v>
      </c>
    </row>
    <row r="182" spans="15:15" ht="18.75" x14ac:dyDescent="0.3">
      <c r="O182" s="28">
        <v>1715</v>
      </c>
    </row>
    <row r="183" spans="15:15" ht="18.75" x14ac:dyDescent="0.3">
      <c r="O183" s="28">
        <v>1718</v>
      </c>
    </row>
    <row r="184" spans="15:15" ht="18.75" x14ac:dyDescent="0.3">
      <c r="O184" s="28">
        <v>1718</v>
      </c>
    </row>
    <row r="185" spans="15:15" ht="18.75" x14ac:dyDescent="0.3">
      <c r="O185" s="28">
        <v>1722</v>
      </c>
    </row>
    <row r="186" spans="15:15" ht="18.75" x14ac:dyDescent="0.3">
      <c r="O186" s="28">
        <v>1722</v>
      </c>
    </row>
    <row r="187" spans="15:15" ht="18.75" x14ac:dyDescent="0.3">
      <c r="O187" s="28">
        <v>1725</v>
      </c>
    </row>
    <row r="188" spans="15:15" ht="18.75" x14ac:dyDescent="0.3">
      <c r="O188" s="28">
        <v>1725</v>
      </c>
    </row>
    <row r="189" spans="15:15" ht="18.75" x14ac:dyDescent="0.3">
      <c r="O189" s="28">
        <v>1725</v>
      </c>
    </row>
    <row r="190" spans="15:15" ht="18.75" x14ac:dyDescent="0.3">
      <c r="O190" s="28">
        <v>1728</v>
      </c>
    </row>
    <row r="191" spans="15:15" ht="18.75" x14ac:dyDescent="0.3">
      <c r="O191" s="28">
        <v>1735</v>
      </c>
    </row>
    <row r="192" spans="15:15" ht="18.75" x14ac:dyDescent="0.3">
      <c r="O192" s="28">
        <v>1748</v>
      </c>
    </row>
    <row r="193" spans="15:15" ht="18.75" x14ac:dyDescent="0.3">
      <c r="O193" s="28">
        <v>1755</v>
      </c>
    </row>
    <row r="194" spans="15:15" ht="18.75" x14ac:dyDescent="0.3">
      <c r="O194" s="28">
        <v>1755</v>
      </c>
    </row>
    <row r="195" spans="15:15" ht="18.75" x14ac:dyDescent="0.3">
      <c r="O195" s="28">
        <v>1761</v>
      </c>
    </row>
    <row r="196" spans="15:15" ht="18.75" x14ac:dyDescent="0.3">
      <c r="O196" s="28">
        <v>1765</v>
      </c>
    </row>
    <row r="197" spans="15:15" ht="18.75" x14ac:dyDescent="0.3">
      <c r="O197" s="28">
        <v>1781</v>
      </c>
    </row>
    <row r="198" spans="15:15" ht="18.75" x14ac:dyDescent="0.3">
      <c r="O198" s="28">
        <v>1784</v>
      </c>
    </row>
    <row r="199" spans="15:15" ht="18.75" x14ac:dyDescent="0.3">
      <c r="O199" s="28">
        <v>1814</v>
      </c>
    </row>
    <row r="200" spans="15:15" ht="18.75" x14ac:dyDescent="0.3">
      <c r="O200" s="28">
        <v>1815</v>
      </c>
    </row>
    <row r="201" spans="15:15" ht="18.75" x14ac:dyDescent="0.3">
      <c r="O201" s="28"/>
    </row>
    <row r="202" spans="15:15" ht="18.75" x14ac:dyDescent="0.3">
      <c r="O202" s="28"/>
    </row>
    <row r="203" spans="15:15" ht="18.75" x14ac:dyDescent="0.3">
      <c r="O203" s="28"/>
    </row>
    <row r="204" spans="15:15" ht="18.75" x14ac:dyDescent="0.3">
      <c r="O204" s="28"/>
    </row>
    <row r="205" spans="15:15" ht="18.75" x14ac:dyDescent="0.3">
      <c r="O205" s="28"/>
    </row>
    <row r="206" spans="15:15" ht="18.75" x14ac:dyDescent="0.3">
      <c r="O206" s="28"/>
    </row>
  </sheetData>
  <sortState ref="O21:O200">
    <sortCondition ref="O21:O200"/>
  </sortState>
  <mergeCells count="3">
    <mergeCell ref="A1:L1"/>
    <mergeCell ref="A17:L17"/>
    <mergeCell ref="O1:Z1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workbookViewId="0">
      <selection activeCell="G5" sqref="G5:G14"/>
    </sheetView>
  </sheetViews>
  <sheetFormatPr defaultRowHeight="15" x14ac:dyDescent="0.25"/>
  <sheetData>
    <row r="1" spans="1:11" x14ac:dyDescent="0.25">
      <c r="A1" s="33" t="s">
        <v>28</v>
      </c>
      <c r="B1" s="33" t="s">
        <v>30</v>
      </c>
      <c r="C1" s="33" t="s">
        <v>28</v>
      </c>
      <c r="D1" s="33" t="s">
        <v>30</v>
      </c>
    </row>
    <row r="2" spans="1:11" x14ac:dyDescent="0.25">
      <c r="A2" s="29">
        <v>1463</v>
      </c>
      <c r="B2" s="30">
        <v>2</v>
      </c>
      <c r="C2" s="29">
        <v>1642</v>
      </c>
      <c r="D2" s="30">
        <v>4</v>
      </c>
    </row>
    <row r="3" spans="1:11" x14ac:dyDescent="0.25">
      <c r="A3" s="29">
        <v>1489</v>
      </c>
      <c r="B3" s="30">
        <v>1</v>
      </c>
      <c r="C3" s="29">
        <v>1705</v>
      </c>
      <c r="D3" s="30">
        <v>4</v>
      </c>
    </row>
    <row r="4" spans="1:11" x14ac:dyDescent="0.25">
      <c r="A4" s="29">
        <v>1509</v>
      </c>
      <c r="B4" s="30">
        <v>1</v>
      </c>
      <c r="C4" s="29">
        <v>1708</v>
      </c>
      <c r="D4" s="30">
        <v>4</v>
      </c>
      <c r="J4">
        <v>1463</v>
      </c>
      <c r="K4">
        <v>1570</v>
      </c>
    </row>
    <row r="5" spans="1:11" x14ac:dyDescent="0.25">
      <c r="A5" s="29">
        <v>1512</v>
      </c>
      <c r="B5" s="30">
        <v>1</v>
      </c>
      <c r="C5" s="29">
        <v>1757</v>
      </c>
      <c r="D5" s="30">
        <v>4</v>
      </c>
      <c r="G5">
        <f>SUMIFS(B:B,A:A,"&gt;="&amp;J4,A:A,"&lt;="&amp;K4)</f>
        <v>14</v>
      </c>
      <c r="J5">
        <v>1571</v>
      </c>
      <c r="K5">
        <v>1677</v>
      </c>
    </row>
    <row r="6" spans="1:11" x14ac:dyDescent="0.25">
      <c r="A6" s="29">
        <v>1519</v>
      </c>
      <c r="B6" s="30">
        <v>1</v>
      </c>
      <c r="C6" s="29">
        <v>1784</v>
      </c>
      <c r="D6" s="30">
        <v>4</v>
      </c>
      <c r="G6">
        <f t="shared" ref="G6:G13" si="0">SUMIFS(B:B,A:A,"&gt;="&amp;J5,A:A,"&lt;="&amp;K5)</f>
        <v>32</v>
      </c>
      <c r="J6">
        <v>1678</v>
      </c>
      <c r="K6">
        <v>1784</v>
      </c>
    </row>
    <row r="7" spans="1:11" x14ac:dyDescent="0.25">
      <c r="A7" s="29">
        <v>1532</v>
      </c>
      <c r="B7" s="30">
        <v>1</v>
      </c>
      <c r="C7" s="29">
        <v>1801</v>
      </c>
      <c r="D7" s="30">
        <v>4</v>
      </c>
      <c r="G7">
        <f t="shared" si="0"/>
        <v>55</v>
      </c>
      <c r="J7">
        <v>1785</v>
      </c>
      <c r="K7">
        <v>1891</v>
      </c>
    </row>
    <row r="8" spans="1:11" x14ac:dyDescent="0.25">
      <c r="A8" s="29">
        <v>1536</v>
      </c>
      <c r="B8" s="30">
        <v>2</v>
      </c>
      <c r="C8" s="29">
        <v>1671</v>
      </c>
      <c r="D8" s="30">
        <v>3</v>
      </c>
      <c r="G8">
        <f t="shared" si="0"/>
        <v>28</v>
      </c>
      <c r="J8">
        <v>1892</v>
      </c>
      <c r="K8">
        <v>1998</v>
      </c>
    </row>
    <row r="9" spans="1:11" x14ac:dyDescent="0.25">
      <c r="A9" s="29">
        <v>1539</v>
      </c>
      <c r="B9" s="30">
        <v>1</v>
      </c>
      <c r="C9" s="29">
        <v>1688</v>
      </c>
      <c r="D9" s="30">
        <v>3</v>
      </c>
      <c r="G9">
        <f t="shared" si="0"/>
        <v>18</v>
      </c>
      <c r="J9">
        <v>1999</v>
      </c>
      <c r="K9">
        <v>2105</v>
      </c>
    </row>
    <row r="10" spans="1:11" x14ac:dyDescent="0.25">
      <c r="A10" s="29">
        <v>1549</v>
      </c>
      <c r="B10" s="30">
        <v>1</v>
      </c>
      <c r="C10" s="29">
        <v>1695</v>
      </c>
      <c r="D10" s="30">
        <v>3</v>
      </c>
      <c r="G10">
        <f t="shared" si="0"/>
        <v>9</v>
      </c>
      <c r="J10">
        <v>2106</v>
      </c>
      <c r="K10">
        <v>2212</v>
      </c>
    </row>
    <row r="11" spans="1:11" x14ac:dyDescent="0.25">
      <c r="A11" s="29">
        <v>1552</v>
      </c>
      <c r="B11" s="30">
        <v>1</v>
      </c>
      <c r="C11" s="29">
        <v>1701</v>
      </c>
      <c r="D11" s="30">
        <v>3</v>
      </c>
      <c r="G11">
        <f t="shared" si="0"/>
        <v>11</v>
      </c>
      <c r="J11">
        <v>2213</v>
      </c>
      <c r="K11">
        <v>2319</v>
      </c>
    </row>
    <row r="12" spans="1:11" x14ac:dyDescent="0.25">
      <c r="A12" s="29">
        <v>1556</v>
      </c>
      <c r="B12" s="30">
        <v>2</v>
      </c>
      <c r="C12" s="29">
        <v>1718</v>
      </c>
      <c r="D12" s="30">
        <v>3</v>
      </c>
      <c r="G12">
        <f t="shared" si="0"/>
        <v>9</v>
      </c>
      <c r="J12">
        <v>2320</v>
      </c>
      <c r="K12">
        <v>2426</v>
      </c>
    </row>
    <row r="13" spans="1:11" x14ac:dyDescent="0.25">
      <c r="A13" s="29">
        <v>1582</v>
      </c>
      <c r="B13" s="35">
        <v>1</v>
      </c>
      <c r="C13" s="29">
        <v>1761</v>
      </c>
      <c r="D13" s="30">
        <v>3</v>
      </c>
      <c r="G13">
        <f t="shared" si="0"/>
        <v>4</v>
      </c>
    </row>
    <row r="14" spans="1:11" x14ac:dyDescent="0.25">
      <c r="A14" s="29">
        <v>1585</v>
      </c>
      <c r="B14" s="35">
        <v>2</v>
      </c>
      <c r="C14" s="29">
        <v>1463</v>
      </c>
      <c r="D14" s="30">
        <v>2</v>
      </c>
      <c r="G14">
        <f>SUM(G5:G13)</f>
        <v>180</v>
      </c>
    </row>
    <row r="15" spans="1:11" x14ac:dyDescent="0.25">
      <c r="A15" s="29">
        <v>1589</v>
      </c>
      <c r="B15" s="35">
        <v>1</v>
      </c>
      <c r="C15" s="29">
        <v>1536</v>
      </c>
      <c r="D15" s="30">
        <v>2</v>
      </c>
    </row>
    <row r="16" spans="1:11" x14ac:dyDescent="0.25">
      <c r="A16" s="29">
        <v>1592</v>
      </c>
      <c r="B16" s="35">
        <v>2</v>
      </c>
      <c r="C16" s="29">
        <v>1556</v>
      </c>
      <c r="D16" s="30">
        <v>2</v>
      </c>
    </row>
    <row r="17" spans="1:4" x14ac:dyDescent="0.25">
      <c r="A17" s="29">
        <v>1602</v>
      </c>
      <c r="B17" s="35">
        <v>1</v>
      </c>
      <c r="C17" s="29">
        <v>1585</v>
      </c>
      <c r="D17" s="30">
        <v>2</v>
      </c>
    </row>
    <row r="18" spans="1:4" x14ac:dyDescent="0.25">
      <c r="A18" s="29">
        <v>1612</v>
      </c>
      <c r="B18" s="35">
        <v>1</v>
      </c>
      <c r="C18" s="29">
        <v>1592</v>
      </c>
      <c r="D18" s="30">
        <v>2</v>
      </c>
    </row>
    <row r="19" spans="1:4" x14ac:dyDescent="0.25">
      <c r="A19" s="29">
        <v>1615</v>
      </c>
      <c r="B19" s="35">
        <v>1</v>
      </c>
      <c r="C19" s="29">
        <v>1628</v>
      </c>
      <c r="D19" s="30">
        <v>2</v>
      </c>
    </row>
    <row r="20" spans="1:4" x14ac:dyDescent="0.25">
      <c r="A20" s="29">
        <v>1619</v>
      </c>
      <c r="B20" s="35">
        <v>1</v>
      </c>
      <c r="C20" s="29">
        <v>1632</v>
      </c>
      <c r="D20" s="30">
        <v>2</v>
      </c>
    </row>
    <row r="21" spans="1:4" x14ac:dyDescent="0.25">
      <c r="A21" s="29">
        <v>1628</v>
      </c>
      <c r="B21" s="35">
        <v>2</v>
      </c>
      <c r="C21" s="29">
        <v>1635</v>
      </c>
      <c r="D21" s="30">
        <v>2</v>
      </c>
    </row>
    <row r="22" spans="1:4" x14ac:dyDescent="0.25">
      <c r="A22" s="29">
        <v>1632</v>
      </c>
      <c r="B22" s="35">
        <v>2</v>
      </c>
      <c r="C22" s="29">
        <v>1652</v>
      </c>
      <c r="D22" s="30">
        <v>2</v>
      </c>
    </row>
    <row r="23" spans="1:4" x14ac:dyDescent="0.25">
      <c r="A23" s="29">
        <v>1635</v>
      </c>
      <c r="B23" s="35">
        <v>2</v>
      </c>
      <c r="C23" s="29">
        <v>1662</v>
      </c>
      <c r="D23" s="30">
        <v>2</v>
      </c>
    </row>
    <row r="24" spans="1:4" x14ac:dyDescent="0.25">
      <c r="A24" s="29">
        <v>1642</v>
      </c>
      <c r="B24" s="35">
        <v>4</v>
      </c>
      <c r="C24" s="29">
        <v>1675</v>
      </c>
      <c r="D24" s="30">
        <v>2</v>
      </c>
    </row>
    <row r="25" spans="1:4" x14ac:dyDescent="0.25">
      <c r="A25" s="29">
        <v>1645</v>
      </c>
      <c r="B25" s="35">
        <v>1</v>
      </c>
      <c r="C25" s="29">
        <v>1685</v>
      </c>
      <c r="D25" s="30">
        <v>2</v>
      </c>
    </row>
    <row r="26" spans="1:4" x14ac:dyDescent="0.25">
      <c r="A26" s="29">
        <v>1648</v>
      </c>
      <c r="B26" s="35">
        <v>1</v>
      </c>
      <c r="C26" s="29">
        <v>1711</v>
      </c>
      <c r="D26" s="30">
        <v>2</v>
      </c>
    </row>
    <row r="27" spans="1:4" x14ac:dyDescent="0.25">
      <c r="A27" s="29">
        <v>1652</v>
      </c>
      <c r="B27" s="35">
        <v>2</v>
      </c>
      <c r="C27" s="29">
        <v>1734</v>
      </c>
      <c r="D27" s="30">
        <v>2</v>
      </c>
    </row>
    <row r="28" spans="1:4" x14ac:dyDescent="0.25">
      <c r="A28" s="29">
        <v>1655</v>
      </c>
      <c r="B28" s="35">
        <v>1</v>
      </c>
      <c r="C28" s="29">
        <v>1768</v>
      </c>
      <c r="D28" s="30">
        <v>2</v>
      </c>
    </row>
    <row r="29" spans="1:4" x14ac:dyDescent="0.25">
      <c r="A29" s="29">
        <v>1662</v>
      </c>
      <c r="B29" s="35">
        <v>2</v>
      </c>
      <c r="C29" s="29">
        <v>1771</v>
      </c>
      <c r="D29" s="30">
        <v>2</v>
      </c>
    </row>
    <row r="30" spans="1:4" x14ac:dyDescent="0.25">
      <c r="A30" s="29">
        <v>1671</v>
      </c>
      <c r="B30" s="35">
        <v>3</v>
      </c>
      <c r="C30" s="29">
        <v>1804</v>
      </c>
      <c r="D30" s="30">
        <v>2</v>
      </c>
    </row>
    <row r="31" spans="1:4" x14ac:dyDescent="0.25">
      <c r="A31" s="29">
        <v>1675</v>
      </c>
      <c r="B31" s="35">
        <v>2</v>
      </c>
      <c r="C31" s="29">
        <v>1830</v>
      </c>
      <c r="D31" s="30">
        <v>2</v>
      </c>
    </row>
    <row r="32" spans="1:4" x14ac:dyDescent="0.25">
      <c r="A32" s="29">
        <v>1678</v>
      </c>
      <c r="B32" s="30">
        <v>1</v>
      </c>
      <c r="C32" s="29">
        <v>1847</v>
      </c>
      <c r="D32" s="30">
        <v>2</v>
      </c>
    </row>
    <row r="33" spans="1:4" x14ac:dyDescent="0.25">
      <c r="A33" s="29">
        <v>1685</v>
      </c>
      <c r="B33" s="30">
        <v>2</v>
      </c>
      <c r="C33" s="29">
        <v>1887</v>
      </c>
      <c r="D33" s="30">
        <v>2</v>
      </c>
    </row>
    <row r="34" spans="1:4" x14ac:dyDescent="0.25">
      <c r="A34" s="29">
        <v>1688</v>
      </c>
      <c r="B34" s="30">
        <v>3</v>
      </c>
      <c r="C34" s="29">
        <v>1930</v>
      </c>
      <c r="D34" s="30">
        <v>2</v>
      </c>
    </row>
    <row r="35" spans="1:4" x14ac:dyDescent="0.25">
      <c r="A35" s="29">
        <v>1691</v>
      </c>
      <c r="B35" s="30">
        <v>1</v>
      </c>
      <c r="C35" s="29">
        <v>1953</v>
      </c>
      <c r="D35" s="30">
        <v>2</v>
      </c>
    </row>
    <row r="36" spans="1:4" x14ac:dyDescent="0.25">
      <c r="A36" s="29">
        <v>1695</v>
      </c>
      <c r="B36" s="30">
        <v>3</v>
      </c>
      <c r="C36" s="29">
        <v>2176</v>
      </c>
      <c r="D36" s="30">
        <v>2</v>
      </c>
    </row>
    <row r="37" spans="1:4" x14ac:dyDescent="0.25">
      <c r="A37" s="29">
        <v>1698</v>
      </c>
      <c r="B37" s="30">
        <v>1</v>
      </c>
      <c r="C37" s="29">
        <v>2304</v>
      </c>
      <c r="D37" s="30">
        <v>2</v>
      </c>
    </row>
    <row r="38" spans="1:4" x14ac:dyDescent="0.25">
      <c r="A38" s="29">
        <v>1701</v>
      </c>
      <c r="B38" s="30">
        <v>3</v>
      </c>
      <c r="C38" s="29">
        <v>1489</v>
      </c>
      <c r="D38" s="30">
        <v>1</v>
      </c>
    </row>
    <row r="39" spans="1:4" x14ac:dyDescent="0.25">
      <c r="A39" s="29">
        <v>1705</v>
      </c>
      <c r="B39" s="30">
        <v>4</v>
      </c>
      <c r="C39" s="29">
        <v>1509</v>
      </c>
      <c r="D39" s="30">
        <v>1</v>
      </c>
    </row>
    <row r="40" spans="1:4" x14ac:dyDescent="0.25">
      <c r="A40" s="29">
        <v>1708</v>
      </c>
      <c r="B40" s="30">
        <v>4</v>
      </c>
      <c r="C40" s="29">
        <v>1512</v>
      </c>
      <c r="D40" s="30">
        <v>1</v>
      </c>
    </row>
    <row r="41" spans="1:4" x14ac:dyDescent="0.25">
      <c r="A41" s="29">
        <v>1711</v>
      </c>
      <c r="B41" s="30">
        <v>2</v>
      </c>
      <c r="C41" s="29">
        <v>1519</v>
      </c>
      <c r="D41" s="30">
        <v>1</v>
      </c>
    </row>
    <row r="42" spans="1:4" x14ac:dyDescent="0.25">
      <c r="A42" s="29">
        <v>1714</v>
      </c>
      <c r="B42" s="30">
        <v>1</v>
      </c>
      <c r="C42" s="29">
        <v>1532</v>
      </c>
      <c r="D42" s="30">
        <v>1</v>
      </c>
    </row>
    <row r="43" spans="1:4" x14ac:dyDescent="0.25">
      <c r="A43" s="29">
        <v>1718</v>
      </c>
      <c r="B43" s="30">
        <v>3</v>
      </c>
      <c r="C43" s="29">
        <v>1539</v>
      </c>
      <c r="D43" s="30">
        <v>1</v>
      </c>
    </row>
    <row r="44" spans="1:4" x14ac:dyDescent="0.25">
      <c r="A44" s="29">
        <v>1721</v>
      </c>
      <c r="B44" s="30">
        <v>1</v>
      </c>
      <c r="C44" s="29">
        <v>1549</v>
      </c>
      <c r="D44" s="30">
        <v>1</v>
      </c>
    </row>
    <row r="45" spans="1:4" x14ac:dyDescent="0.25">
      <c r="A45" s="29">
        <v>1724</v>
      </c>
      <c r="B45" s="30">
        <v>1</v>
      </c>
      <c r="C45" s="29">
        <v>1552</v>
      </c>
      <c r="D45" s="30">
        <v>1</v>
      </c>
    </row>
    <row r="46" spans="1:4" x14ac:dyDescent="0.25">
      <c r="A46" s="29">
        <v>1728</v>
      </c>
      <c r="B46" s="30">
        <v>1</v>
      </c>
      <c r="C46" s="29">
        <v>1582</v>
      </c>
      <c r="D46" s="30">
        <v>1</v>
      </c>
    </row>
    <row r="47" spans="1:4" x14ac:dyDescent="0.25">
      <c r="A47" s="29">
        <v>1731</v>
      </c>
      <c r="B47" s="30">
        <v>1</v>
      </c>
      <c r="C47" s="29">
        <v>1589</v>
      </c>
      <c r="D47" s="30">
        <v>1</v>
      </c>
    </row>
    <row r="48" spans="1:4" x14ac:dyDescent="0.25">
      <c r="A48" s="29">
        <v>1734</v>
      </c>
      <c r="B48" s="30">
        <v>2</v>
      </c>
      <c r="C48" s="29">
        <v>1602</v>
      </c>
      <c r="D48" s="30">
        <v>1</v>
      </c>
    </row>
    <row r="49" spans="1:4" x14ac:dyDescent="0.25">
      <c r="A49" s="29">
        <v>1744</v>
      </c>
      <c r="B49" s="30">
        <v>1</v>
      </c>
      <c r="C49" s="29">
        <v>1612</v>
      </c>
      <c r="D49" s="30">
        <v>1</v>
      </c>
    </row>
    <row r="50" spans="1:4" x14ac:dyDescent="0.25">
      <c r="A50" s="29">
        <v>1748</v>
      </c>
      <c r="B50" s="30">
        <v>1</v>
      </c>
      <c r="C50" s="29">
        <v>1615</v>
      </c>
      <c r="D50" s="30">
        <v>1</v>
      </c>
    </row>
    <row r="51" spans="1:4" x14ac:dyDescent="0.25">
      <c r="A51" s="29">
        <v>1754</v>
      </c>
      <c r="B51" s="30">
        <v>1</v>
      </c>
      <c r="C51" s="29">
        <v>1619</v>
      </c>
      <c r="D51" s="30">
        <v>1</v>
      </c>
    </row>
    <row r="52" spans="1:4" x14ac:dyDescent="0.25">
      <c r="A52" s="29">
        <v>1757</v>
      </c>
      <c r="B52" s="30">
        <v>4</v>
      </c>
      <c r="C52" s="29">
        <v>1645</v>
      </c>
      <c r="D52" s="30">
        <v>1</v>
      </c>
    </row>
    <row r="53" spans="1:4" x14ac:dyDescent="0.25">
      <c r="A53" s="29">
        <v>1761</v>
      </c>
      <c r="B53" s="30">
        <v>3</v>
      </c>
      <c r="C53" s="29">
        <v>1648</v>
      </c>
      <c r="D53" s="30">
        <v>1</v>
      </c>
    </row>
    <row r="54" spans="1:4" x14ac:dyDescent="0.25">
      <c r="A54" s="29">
        <v>1764</v>
      </c>
      <c r="B54" s="30">
        <v>1</v>
      </c>
      <c r="C54" s="29">
        <v>1655</v>
      </c>
      <c r="D54" s="30">
        <v>1</v>
      </c>
    </row>
    <row r="55" spans="1:4" x14ac:dyDescent="0.25">
      <c r="A55" s="29">
        <v>1768</v>
      </c>
      <c r="B55" s="30">
        <v>2</v>
      </c>
      <c r="C55" s="29">
        <v>1678</v>
      </c>
      <c r="D55" s="30">
        <v>1</v>
      </c>
    </row>
    <row r="56" spans="1:4" x14ac:dyDescent="0.25">
      <c r="A56" s="29">
        <v>1771</v>
      </c>
      <c r="B56" s="30">
        <v>2</v>
      </c>
      <c r="C56" s="29">
        <v>1691</v>
      </c>
      <c r="D56" s="30">
        <v>1</v>
      </c>
    </row>
    <row r="57" spans="1:4" x14ac:dyDescent="0.25">
      <c r="A57" s="29">
        <v>1774</v>
      </c>
      <c r="B57" s="30">
        <v>1</v>
      </c>
      <c r="C57" s="29">
        <v>1698</v>
      </c>
      <c r="D57" s="30">
        <v>1</v>
      </c>
    </row>
    <row r="58" spans="1:4" x14ac:dyDescent="0.25">
      <c r="A58" s="29">
        <v>1781</v>
      </c>
      <c r="B58" s="30">
        <v>1</v>
      </c>
      <c r="C58" s="29">
        <v>1714</v>
      </c>
      <c r="D58" s="30">
        <v>1</v>
      </c>
    </row>
    <row r="59" spans="1:4" x14ac:dyDescent="0.25">
      <c r="A59" s="29">
        <v>1784</v>
      </c>
      <c r="B59" s="30">
        <v>4</v>
      </c>
      <c r="C59" s="29">
        <v>1721</v>
      </c>
      <c r="D59" s="30">
        <v>1</v>
      </c>
    </row>
    <row r="60" spans="1:4" x14ac:dyDescent="0.25">
      <c r="A60" s="29">
        <v>1787</v>
      </c>
      <c r="B60" s="30">
        <v>1</v>
      </c>
      <c r="C60" s="29">
        <v>1724</v>
      </c>
      <c r="D60" s="30">
        <v>1</v>
      </c>
    </row>
    <row r="61" spans="1:4" x14ac:dyDescent="0.25">
      <c r="A61" s="29">
        <v>1791</v>
      </c>
      <c r="B61" s="30">
        <v>1</v>
      </c>
      <c r="C61" s="29">
        <v>1728</v>
      </c>
      <c r="D61" s="30">
        <v>1</v>
      </c>
    </row>
    <row r="62" spans="1:4" x14ac:dyDescent="0.25">
      <c r="A62" s="29">
        <v>1797</v>
      </c>
      <c r="B62" s="30">
        <v>1</v>
      </c>
      <c r="C62" s="29">
        <v>1731</v>
      </c>
      <c r="D62" s="30">
        <v>1</v>
      </c>
    </row>
    <row r="63" spans="1:4" x14ac:dyDescent="0.25">
      <c r="A63" s="29">
        <v>1801</v>
      </c>
      <c r="B63" s="30">
        <v>4</v>
      </c>
      <c r="C63" s="29">
        <v>1744</v>
      </c>
      <c r="D63" s="30">
        <v>1</v>
      </c>
    </row>
    <row r="64" spans="1:4" x14ac:dyDescent="0.25">
      <c r="A64" s="29">
        <v>1804</v>
      </c>
      <c r="B64" s="30">
        <v>2</v>
      </c>
      <c r="C64" s="29">
        <v>1748</v>
      </c>
      <c r="D64" s="30">
        <v>1</v>
      </c>
    </row>
    <row r="65" spans="1:4" x14ac:dyDescent="0.25">
      <c r="A65" s="29">
        <v>1807</v>
      </c>
      <c r="B65" s="30">
        <v>1</v>
      </c>
      <c r="C65" s="29">
        <v>1754</v>
      </c>
      <c r="D65" s="30">
        <v>1</v>
      </c>
    </row>
    <row r="66" spans="1:4" x14ac:dyDescent="0.25">
      <c r="A66" s="29">
        <v>1811</v>
      </c>
      <c r="B66" s="30">
        <v>1</v>
      </c>
      <c r="C66" s="29">
        <v>1764</v>
      </c>
      <c r="D66" s="30">
        <v>1</v>
      </c>
    </row>
    <row r="67" spans="1:4" x14ac:dyDescent="0.25">
      <c r="A67" s="29">
        <v>1817</v>
      </c>
      <c r="B67" s="30">
        <v>1</v>
      </c>
      <c r="C67" s="29">
        <v>1774</v>
      </c>
      <c r="D67" s="30">
        <v>1</v>
      </c>
    </row>
    <row r="68" spans="1:4" x14ac:dyDescent="0.25">
      <c r="A68" s="29">
        <v>1827</v>
      </c>
      <c r="B68" s="30">
        <v>1</v>
      </c>
      <c r="C68" s="29">
        <v>1781</v>
      </c>
      <c r="D68" s="30">
        <v>1</v>
      </c>
    </row>
    <row r="69" spans="1:4" x14ac:dyDescent="0.25">
      <c r="A69" s="29">
        <v>1830</v>
      </c>
      <c r="B69" s="30">
        <v>2</v>
      </c>
      <c r="C69" s="29">
        <v>1787</v>
      </c>
      <c r="D69" s="30">
        <v>1</v>
      </c>
    </row>
    <row r="70" spans="1:4" x14ac:dyDescent="0.25">
      <c r="A70" s="29">
        <v>1834</v>
      </c>
      <c r="B70" s="30">
        <v>1</v>
      </c>
      <c r="C70" s="29">
        <v>1791</v>
      </c>
      <c r="D70" s="30">
        <v>1</v>
      </c>
    </row>
    <row r="71" spans="1:4" x14ac:dyDescent="0.25">
      <c r="A71" s="29">
        <v>1840</v>
      </c>
      <c r="B71" s="30">
        <v>1</v>
      </c>
      <c r="C71" s="29">
        <v>1797</v>
      </c>
      <c r="D71" s="30">
        <v>1</v>
      </c>
    </row>
    <row r="72" spans="1:4" x14ac:dyDescent="0.25">
      <c r="A72" s="29">
        <v>1847</v>
      </c>
      <c r="B72" s="30">
        <v>2</v>
      </c>
      <c r="C72" s="29">
        <v>1807</v>
      </c>
      <c r="D72" s="30">
        <v>1</v>
      </c>
    </row>
    <row r="73" spans="1:4" x14ac:dyDescent="0.25">
      <c r="A73" s="29">
        <v>1850</v>
      </c>
      <c r="B73" s="30">
        <v>1</v>
      </c>
      <c r="C73" s="29">
        <v>1811</v>
      </c>
      <c r="D73" s="30">
        <v>1</v>
      </c>
    </row>
    <row r="74" spans="1:4" x14ac:dyDescent="0.25">
      <c r="A74" s="29">
        <v>1854</v>
      </c>
      <c r="B74" s="30">
        <v>1</v>
      </c>
      <c r="C74" s="29">
        <v>1817</v>
      </c>
      <c r="D74" s="30">
        <v>1</v>
      </c>
    </row>
    <row r="75" spans="1:4" x14ac:dyDescent="0.25">
      <c r="A75" s="29">
        <v>1860</v>
      </c>
      <c r="B75" s="30">
        <v>1</v>
      </c>
      <c r="C75" s="29">
        <v>1827</v>
      </c>
      <c r="D75" s="30">
        <v>1</v>
      </c>
    </row>
    <row r="76" spans="1:4" x14ac:dyDescent="0.25">
      <c r="A76" s="29">
        <v>1867</v>
      </c>
      <c r="B76" s="30">
        <v>1</v>
      </c>
      <c r="C76" s="29">
        <v>1834</v>
      </c>
      <c r="D76" s="30">
        <v>1</v>
      </c>
    </row>
    <row r="77" spans="1:4" x14ac:dyDescent="0.25">
      <c r="A77" s="29">
        <v>1880</v>
      </c>
      <c r="B77" s="30">
        <v>1</v>
      </c>
      <c r="C77" s="29">
        <v>1840</v>
      </c>
      <c r="D77" s="30">
        <v>1</v>
      </c>
    </row>
    <row r="78" spans="1:4" x14ac:dyDescent="0.25">
      <c r="A78" s="29">
        <v>1883</v>
      </c>
      <c r="B78" s="30">
        <v>1</v>
      </c>
      <c r="C78" s="29">
        <v>1850</v>
      </c>
      <c r="D78" s="30">
        <v>1</v>
      </c>
    </row>
    <row r="79" spans="1:4" x14ac:dyDescent="0.25">
      <c r="A79" s="29">
        <v>1887</v>
      </c>
      <c r="B79" s="30">
        <v>2</v>
      </c>
      <c r="C79" s="29">
        <v>1854</v>
      </c>
      <c r="D79" s="30">
        <v>1</v>
      </c>
    </row>
    <row r="80" spans="1:4" x14ac:dyDescent="0.25">
      <c r="A80" s="29">
        <v>1890</v>
      </c>
      <c r="B80" s="30">
        <v>1</v>
      </c>
      <c r="C80" s="29">
        <v>1860</v>
      </c>
      <c r="D80" s="30">
        <v>1</v>
      </c>
    </row>
    <row r="81" spans="1:4" x14ac:dyDescent="0.25">
      <c r="A81" s="29">
        <v>1893</v>
      </c>
      <c r="B81" s="30">
        <v>1</v>
      </c>
      <c r="C81" s="29">
        <v>1867</v>
      </c>
      <c r="D81" s="30">
        <v>1</v>
      </c>
    </row>
    <row r="82" spans="1:4" x14ac:dyDescent="0.25">
      <c r="A82" s="29">
        <v>1897</v>
      </c>
      <c r="B82" s="30">
        <v>1</v>
      </c>
      <c r="C82" s="29">
        <v>1880</v>
      </c>
      <c r="D82" s="30">
        <v>1</v>
      </c>
    </row>
    <row r="83" spans="1:4" x14ac:dyDescent="0.25">
      <c r="A83" s="29">
        <v>1920</v>
      </c>
      <c r="B83" s="30">
        <v>1</v>
      </c>
      <c r="C83" s="29">
        <v>1883</v>
      </c>
      <c r="D83" s="30">
        <v>1</v>
      </c>
    </row>
    <row r="84" spans="1:4" x14ac:dyDescent="0.25">
      <c r="A84" s="29">
        <v>1923</v>
      </c>
      <c r="B84" s="30">
        <v>1</v>
      </c>
      <c r="C84" s="29">
        <v>1890</v>
      </c>
      <c r="D84" s="30">
        <v>1</v>
      </c>
    </row>
    <row r="85" spans="1:4" x14ac:dyDescent="0.25">
      <c r="A85" s="29">
        <v>1929</v>
      </c>
      <c r="B85" s="30">
        <v>1</v>
      </c>
      <c r="C85" s="29">
        <v>1893</v>
      </c>
      <c r="D85" s="30">
        <v>1</v>
      </c>
    </row>
    <row r="86" spans="1:4" x14ac:dyDescent="0.25">
      <c r="A86" s="29">
        <v>1930</v>
      </c>
      <c r="B86" s="30">
        <v>2</v>
      </c>
      <c r="C86" s="29">
        <v>1897</v>
      </c>
      <c r="D86" s="30">
        <v>1</v>
      </c>
    </row>
    <row r="87" spans="1:4" x14ac:dyDescent="0.25">
      <c r="A87" s="29">
        <v>1933</v>
      </c>
      <c r="B87" s="30">
        <v>1</v>
      </c>
      <c r="C87" s="29">
        <v>1920</v>
      </c>
      <c r="D87" s="30">
        <v>1</v>
      </c>
    </row>
    <row r="88" spans="1:4" x14ac:dyDescent="0.25">
      <c r="A88" s="29">
        <v>1936</v>
      </c>
      <c r="B88" s="30">
        <v>1</v>
      </c>
      <c r="C88" s="29">
        <v>1923</v>
      </c>
      <c r="D88" s="30">
        <v>1</v>
      </c>
    </row>
    <row r="89" spans="1:4" x14ac:dyDescent="0.25">
      <c r="A89" s="29">
        <v>1950</v>
      </c>
      <c r="B89" s="30">
        <v>1</v>
      </c>
      <c r="C89" s="29">
        <v>1929</v>
      </c>
      <c r="D89" s="30">
        <v>1</v>
      </c>
    </row>
    <row r="90" spans="1:4" x14ac:dyDescent="0.25">
      <c r="A90" s="29">
        <v>1953</v>
      </c>
      <c r="B90" s="30">
        <v>2</v>
      </c>
      <c r="C90" s="29">
        <v>1933</v>
      </c>
      <c r="D90" s="30">
        <v>1</v>
      </c>
    </row>
    <row r="91" spans="1:4" x14ac:dyDescent="0.25">
      <c r="A91" s="29">
        <v>1962</v>
      </c>
      <c r="B91" s="30">
        <v>1</v>
      </c>
      <c r="C91" s="29">
        <v>1936</v>
      </c>
      <c r="D91" s="30">
        <v>1</v>
      </c>
    </row>
    <row r="92" spans="1:4" x14ac:dyDescent="0.25">
      <c r="A92" s="29">
        <v>1966</v>
      </c>
      <c r="B92" s="30">
        <v>1</v>
      </c>
      <c r="C92" s="29">
        <v>1950</v>
      </c>
      <c r="D92" s="30">
        <v>1</v>
      </c>
    </row>
    <row r="93" spans="1:4" x14ac:dyDescent="0.25">
      <c r="A93" s="29">
        <v>1979</v>
      </c>
      <c r="B93" s="30">
        <v>1</v>
      </c>
      <c r="C93" s="29">
        <v>1962</v>
      </c>
      <c r="D93" s="30">
        <v>1</v>
      </c>
    </row>
    <row r="94" spans="1:4" x14ac:dyDescent="0.25">
      <c r="A94" s="29">
        <v>1983</v>
      </c>
      <c r="B94" s="30">
        <v>1</v>
      </c>
      <c r="C94" s="29">
        <v>1966</v>
      </c>
      <c r="D94" s="30">
        <v>1</v>
      </c>
    </row>
    <row r="95" spans="1:4" x14ac:dyDescent="0.25">
      <c r="A95" s="29">
        <v>1993</v>
      </c>
      <c r="B95" s="30">
        <v>1</v>
      </c>
      <c r="C95" s="29">
        <v>1979</v>
      </c>
      <c r="D95" s="30">
        <v>1</v>
      </c>
    </row>
    <row r="96" spans="1:4" x14ac:dyDescent="0.25">
      <c r="A96" s="29">
        <v>1996</v>
      </c>
      <c r="B96" s="30">
        <v>1</v>
      </c>
      <c r="C96" s="29">
        <v>1983</v>
      </c>
      <c r="D96" s="30">
        <v>1</v>
      </c>
    </row>
    <row r="97" spans="1:4" x14ac:dyDescent="0.25">
      <c r="A97" s="29">
        <v>2039</v>
      </c>
      <c r="B97" s="30">
        <v>1</v>
      </c>
      <c r="C97" s="29">
        <v>1993</v>
      </c>
      <c r="D97" s="30">
        <v>1</v>
      </c>
    </row>
    <row r="98" spans="1:4" x14ac:dyDescent="0.25">
      <c r="A98" s="29">
        <v>2042</v>
      </c>
      <c r="B98" s="30">
        <v>1</v>
      </c>
      <c r="C98" s="29">
        <v>1996</v>
      </c>
      <c r="D98" s="30">
        <v>1</v>
      </c>
    </row>
    <row r="99" spans="1:4" x14ac:dyDescent="0.25">
      <c r="A99" s="29">
        <v>2046</v>
      </c>
      <c r="B99" s="30">
        <v>1</v>
      </c>
      <c r="C99" s="29">
        <v>2039</v>
      </c>
      <c r="D99" s="30">
        <v>1</v>
      </c>
    </row>
    <row r="100" spans="1:4" x14ac:dyDescent="0.25">
      <c r="A100" s="29">
        <v>2053</v>
      </c>
      <c r="B100" s="30">
        <v>1</v>
      </c>
      <c r="C100" s="29">
        <v>2042</v>
      </c>
      <c r="D100" s="30">
        <v>1</v>
      </c>
    </row>
    <row r="101" spans="1:4" x14ac:dyDescent="0.25">
      <c r="A101" s="29">
        <v>2055</v>
      </c>
      <c r="B101" s="30">
        <v>1</v>
      </c>
      <c r="C101" s="29">
        <v>2046</v>
      </c>
      <c r="D101" s="30">
        <v>1</v>
      </c>
    </row>
    <row r="102" spans="1:4" x14ac:dyDescent="0.25">
      <c r="A102" s="29">
        <v>2059</v>
      </c>
      <c r="B102" s="30">
        <v>1</v>
      </c>
      <c r="C102" s="29">
        <v>2053</v>
      </c>
      <c r="D102" s="30">
        <v>1</v>
      </c>
    </row>
    <row r="103" spans="1:4" x14ac:dyDescent="0.25">
      <c r="A103" s="29">
        <v>2068</v>
      </c>
      <c r="B103" s="30">
        <v>1</v>
      </c>
      <c r="C103" s="29">
        <v>2055</v>
      </c>
      <c r="D103" s="30">
        <v>1</v>
      </c>
    </row>
    <row r="104" spans="1:4" x14ac:dyDescent="0.25">
      <c r="A104" s="29">
        <v>2092</v>
      </c>
      <c r="B104" s="30">
        <v>1</v>
      </c>
      <c r="C104" s="29">
        <v>2059</v>
      </c>
      <c r="D104" s="30">
        <v>1</v>
      </c>
    </row>
    <row r="105" spans="1:4" x14ac:dyDescent="0.25">
      <c r="A105" s="29">
        <v>2099</v>
      </c>
      <c r="B105" s="30">
        <v>1</v>
      </c>
      <c r="C105" s="29">
        <v>2068</v>
      </c>
      <c r="D105" s="30">
        <v>1</v>
      </c>
    </row>
    <row r="106" spans="1:4" x14ac:dyDescent="0.25">
      <c r="A106" s="29">
        <v>2119</v>
      </c>
      <c r="B106" s="30">
        <v>1</v>
      </c>
      <c r="C106" s="29">
        <v>2092</v>
      </c>
      <c r="D106" s="30">
        <v>1</v>
      </c>
    </row>
    <row r="107" spans="1:4" x14ac:dyDescent="0.25">
      <c r="A107" s="29">
        <v>2152</v>
      </c>
      <c r="B107" s="30">
        <v>1</v>
      </c>
      <c r="C107" s="29">
        <v>2099</v>
      </c>
      <c r="D107" s="30">
        <v>1</v>
      </c>
    </row>
    <row r="108" spans="1:4" x14ac:dyDescent="0.25">
      <c r="A108" s="29">
        <v>2176</v>
      </c>
      <c r="B108" s="30">
        <v>2</v>
      </c>
      <c r="C108" s="29">
        <v>2119</v>
      </c>
      <c r="D108" s="30">
        <v>1</v>
      </c>
    </row>
    <row r="109" spans="1:4" x14ac:dyDescent="0.25">
      <c r="A109" s="29">
        <v>2177</v>
      </c>
      <c r="B109" s="30">
        <v>1</v>
      </c>
      <c r="C109" s="29">
        <v>2152</v>
      </c>
      <c r="D109" s="30">
        <v>1</v>
      </c>
    </row>
    <row r="110" spans="1:4" x14ac:dyDescent="0.25">
      <c r="A110" s="29">
        <v>2184</v>
      </c>
      <c r="B110" s="30">
        <v>1</v>
      </c>
      <c r="C110" s="29">
        <v>2177</v>
      </c>
      <c r="D110" s="30">
        <v>1</v>
      </c>
    </row>
    <row r="111" spans="1:4" x14ac:dyDescent="0.25">
      <c r="A111" s="29">
        <v>2187</v>
      </c>
      <c r="B111" s="30">
        <v>1</v>
      </c>
      <c r="C111" s="29">
        <v>2184</v>
      </c>
      <c r="D111" s="30">
        <v>1</v>
      </c>
    </row>
    <row r="112" spans="1:4" x14ac:dyDescent="0.25">
      <c r="A112" s="29">
        <v>2188</v>
      </c>
      <c r="B112" s="30">
        <v>1</v>
      </c>
      <c r="C112" s="29">
        <v>2187</v>
      </c>
      <c r="D112" s="30">
        <v>1</v>
      </c>
    </row>
    <row r="113" spans="1:4" x14ac:dyDescent="0.25">
      <c r="A113" s="29">
        <v>2191</v>
      </c>
      <c r="B113" s="30">
        <v>1</v>
      </c>
      <c r="C113" s="29">
        <v>2188</v>
      </c>
      <c r="D113" s="30">
        <v>1</v>
      </c>
    </row>
    <row r="114" spans="1:4" x14ac:dyDescent="0.25">
      <c r="A114" s="29">
        <v>2198</v>
      </c>
      <c r="B114" s="30">
        <v>1</v>
      </c>
      <c r="C114" s="29">
        <v>2191</v>
      </c>
      <c r="D114" s="30">
        <v>1</v>
      </c>
    </row>
    <row r="115" spans="1:4" x14ac:dyDescent="0.25">
      <c r="A115" s="29">
        <v>2211</v>
      </c>
      <c r="B115" s="30">
        <v>1</v>
      </c>
      <c r="C115" s="29">
        <v>2198</v>
      </c>
      <c r="D115" s="30">
        <v>1</v>
      </c>
    </row>
    <row r="116" spans="1:4" x14ac:dyDescent="0.25">
      <c r="A116" s="29">
        <v>2260</v>
      </c>
      <c r="B116" s="30">
        <v>1</v>
      </c>
      <c r="C116" s="29">
        <v>2211</v>
      </c>
      <c r="D116" s="30">
        <v>1</v>
      </c>
    </row>
    <row r="117" spans="1:4" x14ac:dyDescent="0.25">
      <c r="A117" s="29">
        <v>2276</v>
      </c>
      <c r="B117" s="30">
        <v>1</v>
      </c>
      <c r="C117" s="29">
        <v>2260</v>
      </c>
      <c r="D117" s="30">
        <v>1</v>
      </c>
    </row>
    <row r="118" spans="1:4" x14ac:dyDescent="0.25">
      <c r="A118" s="29">
        <v>2297</v>
      </c>
      <c r="B118" s="30">
        <v>1</v>
      </c>
      <c r="C118" s="29">
        <v>2276</v>
      </c>
      <c r="D118" s="30">
        <v>1</v>
      </c>
    </row>
    <row r="119" spans="1:4" x14ac:dyDescent="0.25">
      <c r="A119" s="29">
        <v>2300</v>
      </c>
      <c r="B119" s="30">
        <v>1</v>
      </c>
      <c r="C119" s="29">
        <v>2297</v>
      </c>
      <c r="D119" s="30">
        <v>1</v>
      </c>
    </row>
    <row r="120" spans="1:4" x14ac:dyDescent="0.25">
      <c r="A120" s="29">
        <v>2301</v>
      </c>
      <c r="B120" s="30">
        <v>1</v>
      </c>
      <c r="C120" s="29">
        <v>2300</v>
      </c>
      <c r="D120" s="30">
        <v>1</v>
      </c>
    </row>
    <row r="121" spans="1:4" x14ac:dyDescent="0.25">
      <c r="A121" s="29">
        <v>2304</v>
      </c>
      <c r="B121" s="30">
        <v>2</v>
      </c>
      <c r="C121" s="29">
        <v>2301</v>
      </c>
      <c r="D121" s="30">
        <v>1</v>
      </c>
    </row>
    <row r="122" spans="1:4" x14ac:dyDescent="0.25">
      <c r="A122" s="29">
        <v>2305</v>
      </c>
      <c r="B122" s="30">
        <v>1</v>
      </c>
      <c r="C122" s="29">
        <v>2305</v>
      </c>
      <c r="D122" s="30">
        <v>1</v>
      </c>
    </row>
    <row r="123" spans="1:4" x14ac:dyDescent="0.25">
      <c r="A123" s="29">
        <v>2317</v>
      </c>
      <c r="B123" s="30">
        <v>1</v>
      </c>
      <c r="C123" s="29">
        <v>2317</v>
      </c>
      <c r="D123" s="30">
        <v>1</v>
      </c>
    </row>
    <row r="124" spans="1:4" x14ac:dyDescent="0.25">
      <c r="A124" s="29">
        <v>2324</v>
      </c>
      <c r="B124" s="30">
        <v>1</v>
      </c>
      <c r="C124" s="29">
        <v>2324</v>
      </c>
      <c r="D124" s="30">
        <v>1</v>
      </c>
    </row>
    <row r="125" spans="1:4" x14ac:dyDescent="0.25">
      <c r="A125" s="29">
        <v>2336</v>
      </c>
      <c r="B125" s="30">
        <v>1</v>
      </c>
      <c r="C125" s="29">
        <v>2336</v>
      </c>
      <c r="D125" s="30">
        <v>1</v>
      </c>
    </row>
    <row r="126" spans="1:4" x14ac:dyDescent="0.25">
      <c r="A126" s="29">
        <v>2340</v>
      </c>
      <c r="B126" s="30">
        <v>1</v>
      </c>
      <c r="C126" s="29">
        <v>2340</v>
      </c>
      <c r="D126" s="30">
        <v>1</v>
      </c>
    </row>
    <row r="127" spans="1:4" x14ac:dyDescent="0.25">
      <c r="A127" s="29">
        <v>2422</v>
      </c>
      <c r="B127" s="30">
        <v>1</v>
      </c>
      <c r="C127" s="29">
        <v>2422</v>
      </c>
      <c r="D127" s="30">
        <v>1</v>
      </c>
    </row>
    <row r="128" spans="1:4" ht="15.75" thickBot="1" x14ac:dyDescent="0.3">
      <c r="A128" s="31" t="s">
        <v>29</v>
      </c>
      <c r="B128" s="31">
        <v>0</v>
      </c>
      <c r="C128" s="32" t="s">
        <v>29</v>
      </c>
      <c r="D128" s="31">
        <v>0</v>
      </c>
    </row>
  </sheetData>
  <sortState ref="C2:D128">
    <sortCondition descending="1" ref="D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3"/>
  <sheetViews>
    <sheetView zoomScale="85" zoomScaleNormal="85" workbookViewId="0">
      <selection sqref="A1:L1"/>
    </sheetView>
  </sheetViews>
  <sheetFormatPr defaultRowHeight="15" x14ac:dyDescent="0.25"/>
  <cols>
    <col min="1" max="12" width="6.85546875" customWidth="1"/>
    <col min="13" max="13" width="1.7109375" customWidth="1"/>
  </cols>
  <sheetData>
    <row r="1" spans="1:27" ht="17.25" thickTop="1" thickBot="1" x14ac:dyDescent="0.3">
      <c r="A1" s="70" t="s">
        <v>10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P1" s="70" t="s">
        <v>10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2"/>
    </row>
    <row r="2" spans="1:27" x14ac:dyDescent="0.25">
      <c r="A2" s="4">
        <v>1688</v>
      </c>
      <c r="B2" s="1">
        <v>1642</v>
      </c>
      <c r="C2" s="1">
        <v>1890</v>
      </c>
      <c r="D2" s="1">
        <v>1840</v>
      </c>
      <c r="E2" s="1">
        <v>1797</v>
      </c>
      <c r="F2" s="1">
        <v>1675</v>
      </c>
      <c r="G2" s="1">
        <v>1652</v>
      </c>
      <c r="H2" s="1">
        <v>1612</v>
      </c>
      <c r="I2" s="1">
        <v>1708</v>
      </c>
      <c r="J2" s="1">
        <v>1691</v>
      </c>
      <c r="K2" s="1">
        <v>1847</v>
      </c>
      <c r="L2" s="5">
        <v>1671</v>
      </c>
    </row>
    <row r="3" spans="1:27" x14ac:dyDescent="0.25">
      <c r="A3" s="6">
        <v>1628</v>
      </c>
      <c r="B3" s="2">
        <v>1801</v>
      </c>
      <c r="C3" s="2">
        <v>1933</v>
      </c>
      <c r="D3" s="2">
        <v>1734</v>
      </c>
      <c r="E3" s="2">
        <v>1536</v>
      </c>
      <c r="F3" s="2">
        <v>1549</v>
      </c>
      <c r="G3" s="2">
        <v>1648</v>
      </c>
      <c r="H3" s="2">
        <v>1463</v>
      </c>
      <c r="I3" s="2">
        <v>1628</v>
      </c>
      <c r="J3" s="2">
        <v>1801</v>
      </c>
      <c r="K3" s="2">
        <v>1817</v>
      </c>
      <c r="L3" s="7">
        <v>1748</v>
      </c>
    </row>
    <row r="4" spans="1:27" x14ac:dyDescent="0.25">
      <c r="A4" s="8">
        <v>1897</v>
      </c>
      <c r="B4" s="3">
        <v>1771</v>
      </c>
      <c r="C4" s="3">
        <v>2046</v>
      </c>
      <c r="D4" s="3">
        <v>1695</v>
      </c>
      <c r="E4" s="3">
        <v>1615</v>
      </c>
      <c r="F4" s="3">
        <v>1761</v>
      </c>
      <c r="G4" s="3">
        <v>1589</v>
      </c>
      <c r="H4" s="3">
        <v>1698</v>
      </c>
      <c r="I4" s="3">
        <v>1718</v>
      </c>
      <c r="J4" s="3">
        <v>2304</v>
      </c>
      <c r="K4" s="3">
        <v>1671</v>
      </c>
      <c r="L4" s="9">
        <v>1930</v>
      </c>
    </row>
    <row r="5" spans="1:27" x14ac:dyDescent="0.25">
      <c r="A5" s="6">
        <v>1801</v>
      </c>
      <c r="B5" s="2">
        <v>1635</v>
      </c>
      <c r="C5" s="2">
        <v>1757</v>
      </c>
      <c r="D5" s="2">
        <v>1635</v>
      </c>
      <c r="E5" s="2">
        <v>1582</v>
      </c>
      <c r="F5" s="2">
        <v>1619</v>
      </c>
      <c r="G5" s="2">
        <v>1585</v>
      </c>
      <c r="H5" s="2">
        <v>1850</v>
      </c>
      <c r="I5" s="2">
        <v>1830</v>
      </c>
      <c r="J5" s="2">
        <v>1695</v>
      </c>
      <c r="K5" s="2">
        <v>1771</v>
      </c>
      <c r="L5" s="7">
        <v>1761</v>
      </c>
    </row>
    <row r="6" spans="1:27" x14ac:dyDescent="0.25">
      <c r="A6" s="8">
        <v>1708</v>
      </c>
      <c r="B6" s="3">
        <v>1784</v>
      </c>
      <c r="C6" s="3">
        <v>1728</v>
      </c>
      <c r="D6" s="3">
        <v>1552</v>
      </c>
      <c r="E6" s="3">
        <v>1708</v>
      </c>
      <c r="F6" s="3">
        <v>1701</v>
      </c>
      <c r="G6" s="3">
        <v>1757</v>
      </c>
      <c r="H6" s="3">
        <v>2119</v>
      </c>
      <c r="I6" s="3">
        <v>1811</v>
      </c>
      <c r="J6" s="3">
        <v>1685</v>
      </c>
      <c r="K6" s="3">
        <v>1834</v>
      </c>
      <c r="L6" s="9">
        <v>2152</v>
      </c>
    </row>
    <row r="7" spans="1:27" x14ac:dyDescent="0.25">
      <c r="A7" s="6">
        <v>1632</v>
      </c>
      <c r="B7" s="2">
        <v>1512</v>
      </c>
      <c r="C7" s="2">
        <v>1784</v>
      </c>
      <c r="D7" s="2">
        <v>1701</v>
      </c>
      <c r="E7" s="2">
        <v>1787</v>
      </c>
      <c r="F7" s="2">
        <v>1757</v>
      </c>
      <c r="G7" s="2">
        <v>1705</v>
      </c>
      <c r="H7" s="2">
        <v>2188</v>
      </c>
      <c r="I7" s="2">
        <v>1827</v>
      </c>
      <c r="J7" s="2">
        <v>1929</v>
      </c>
      <c r="K7" s="2">
        <v>1754</v>
      </c>
      <c r="L7" s="7">
        <v>1953</v>
      </c>
      <c r="N7" t="s">
        <v>0</v>
      </c>
    </row>
    <row r="8" spans="1:27" x14ac:dyDescent="0.25">
      <c r="A8" s="8">
        <v>1883</v>
      </c>
      <c r="B8" s="3">
        <v>1489</v>
      </c>
      <c r="C8" s="3">
        <v>2317</v>
      </c>
      <c r="D8" s="3">
        <v>1678</v>
      </c>
      <c r="E8" s="3">
        <v>1774</v>
      </c>
      <c r="F8" s="3">
        <v>1556</v>
      </c>
      <c r="G8" s="3">
        <v>2422</v>
      </c>
      <c r="H8" s="3">
        <v>1966</v>
      </c>
      <c r="I8" s="3">
        <v>1791</v>
      </c>
      <c r="J8" s="3">
        <v>1962</v>
      </c>
      <c r="K8" s="3">
        <v>2176</v>
      </c>
      <c r="L8" s="9">
        <v>2211</v>
      </c>
    </row>
    <row r="9" spans="1:27" x14ac:dyDescent="0.25">
      <c r="A9" s="6">
        <v>1655</v>
      </c>
      <c r="B9" s="2">
        <v>1688</v>
      </c>
      <c r="C9" s="2">
        <v>1801</v>
      </c>
      <c r="D9" s="2">
        <v>1519</v>
      </c>
      <c r="E9" s="2">
        <v>1685</v>
      </c>
      <c r="F9" s="2">
        <v>1718</v>
      </c>
      <c r="G9" s="2">
        <v>1705</v>
      </c>
      <c r="H9" s="2">
        <v>1632</v>
      </c>
      <c r="I9" s="2">
        <v>1652</v>
      </c>
      <c r="J9" s="2">
        <v>2176</v>
      </c>
      <c r="K9" s="2">
        <v>1768</v>
      </c>
      <c r="L9" s="7">
        <v>2324</v>
      </c>
    </row>
    <row r="10" spans="1:27" x14ac:dyDescent="0.25">
      <c r="A10" s="8">
        <v>1539</v>
      </c>
      <c r="B10" s="3">
        <v>1463</v>
      </c>
      <c r="C10" s="3">
        <v>1804</v>
      </c>
      <c r="D10" s="3">
        <v>1509</v>
      </c>
      <c r="E10" s="3">
        <v>2187</v>
      </c>
      <c r="F10" s="3">
        <v>1718</v>
      </c>
      <c r="G10" s="3">
        <v>1979</v>
      </c>
      <c r="H10" s="3">
        <v>2191</v>
      </c>
      <c r="I10" s="3">
        <v>1724</v>
      </c>
      <c r="J10" s="3">
        <v>2184</v>
      </c>
      <c r="K10" s="3">
        <v>1764</v>
      </c>
      <c r="L10" s="9">
        <v>2059</v>
      </c>
    </row>
    <row r="11" spans="1:27" x14ac:dyDescent="0.25">
      <c r="A11" s="6">
        <v>1642</v>
      </c>
      <c r="B11" s="2">
        <v>1781</v>
      </c>
      <c r="C11" s="2">
        <v>1757</v>
      </c>
      <c r="D11" s="2">
        <v>1642</v>
      </c>
      <c r="E11" s="2">
        <v>2260</v>
      </c>
      <c r="F11" s="2">
        <v>1592</v>
      </c>
      <c r="G11" s="2">
        <v>1688</v>
      </c>
      <c r="H11" s="2">
        <v>1721</v>
      </c>
      <c r="I11" s="2">
        <v>1867</v>
      </c>
      <c r="J11" s="2">
        <v>1602</v>
      </c>
      <c r="K11" s="2">
        <v>1936</v>
      </c>
      <c r="L11" s="7">
        <v>1711</v>
      </c>
    </row>
    <row r="12" spans="1:27" x14ac:dyDescent="0.25">
      <c r="A12" s="8">
        <v>1744</v>
      </c>
      <c r="B12" s="3">
        <v>1711</v>
      </c>
      <c r="C12" s="3">
        <v>1585</v>
      </c>
      <c r="D12" s="3">
        <v>2276</v>
      </c>
      <c r="E12" s="3">
        <v>2301</v>
      </c>
      <c r="F12" s="3">
        <v>2305</v>
      </c>
      <c r="G12" s="3">
        <v>1804</v>
      </c>
      <c r="H12" s="3">
        <v>1761</v>
      </c>
      <c r="I12" s="3">
        <v>1784</v>
      </c>
      <c r="J12" s="3">
        <v>1950</v>
      </c>
      <c r="K12" s="3">
        <v>1695</v>
      </c>
      <c r="L12" s="9">
        <v>2053</v>
      </c>
    </row>
    <row r="13" spans="1:27" x14ac:dyDescent="0.25">
      <c r="A13" s="6">
        <v>1880</v>
      </c>
      <c r="B13" s="2">
        <v>1768</v>
      </c>
      <c r="C13" s="2">
        <v>2340</v>
      </c>
      <c r="D13" s="2">
        <v>1784</v>
      </c>
      <c r="E13" s="2">
        <v>1807</v>
      </c>
      <c r="F13" s="2">
        <v>2304</v>
      </c>
      <c r="G13" s="2">
        <v>2039</v>
      </c>
      <c r="H13" s="2">
        <v>2068</v>
      </c>
      <c r="I13" s="2">
        <v>2177</v>
      </c>
      <c r="J13" s="2">
        <v>1705</v>
      </c>
      <c r="K13" s="2">
        <v>2055</v>
      </c>
      <c r="L13" s="7">
        <v>1662</v>
      </c>
    </row>
    <row r="14" spans="1:27" x14ac:dyDescent="0.25">
      <c r="A14" s="8">
        <v>1930</v>
      </c>
      <c r="B14" s="3">
        <v>1556</v>
      </c>
      <c r="C14" s="3">
        <v>1592</v>
      </c>
      <c r="D14" s="3">
        <v>1860</v>
      </c>
      <c r="E14" s="3">
        <v>1887</v>
      </c>
      <c r="F14" s="3">
        <v>2336</v>
      </c>
      <c r="G14" s="3">
        <v>1893</v>
      </c>
      <c r="H14" s="3">
        <v>1734</v>
      </c>
      <c r="I14" s="3">
        <v>2198</v>
      </c>
      <c r="J14" s="3">
        <v>2099</v>
      </c>
      <c r="K14" s="3">
        <v>1662</v>
      </c>
      <c r="L14" s="9">
        <v>2092</v>
      </c>
    </row>
    <row r="15" spans="1:27" x14ac:dyDescent="0.25">
      <c r="A15" s="6">
        <v>1536</v>
      </c>
      <c r="B15" s="2">
        <v>1830</v>
      </c>
      <c r="C15" s="2">
        <v>1642</v>
      </c>
      <c r="D15" s="2">
        <v>1671</v>
      </c>
      <c r="E15" s="2">
        <v>1714</v>
      </c>
      <c r="F15" s="2">
        <v>1532</v>
      </c>
      <c r="G15" s="2">
        <v>1847</v>
      </c>
      <c r="H15" s="2">
        <v>1983</v>
      </c>
      <c r="I15" s="2">
        <v>1923</v>
      </c>
      <c r="J15" s="2">
        <v>2297</v>
      </c>
      <c r="K15" s="2">
        <v>1675</v>
      </c>
      <c r="L15" s="7">
        <v>1996</v>
      </c>
    </row>
    <row r="16" spans="1:27" ht="15.75" thickBot="1" x14ac:dyDescent="0.3">
      <c r="A16" s="10">
        <v>1993</v>
      </c>
      <c r="B16" s="11">
        <v>2300</v>
      </c>
      <c r="C16" s="11">
        <v>1708</v>
      </c>
      <c r="D16" s="11">
        <v>1854</v>
      </c>
      <c r="E16" s="11">
        <v>1705</v>
      </c>
      <c r="F16" s="11">
        <v>1920</v>
      </c>
      <c r="G16" s="11">
        <v>1701</v>
      </c>
      <c r="H16" s="11">
        <v>1645</v>
      </c>
      <c r="I16" s="11">
        <v>1731</v>
      </c>
      <c r="J16" s="11">
        <v>2042</v>
      </c>
      <c r="K16" s="11">
        <v>1953</v>
      </c>
      <c r="L16" s="12">
        <v>1887</v>
      </c>
    </row>
    <row r="17" spans="1:20" ht="15.75" thickTop="1" x14ac:dyDescent="0.25">
      <c r="A17" s="73" t="s">
        <v>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</row>
    <row r="18" spans="1:20" x14ac:dyDescent="0.25">
      <c r="N18" t="s">
        <v>0</v>
      </c>
      <c r="O18" t="s">
        <v>0</v>
      </c>
    </row>
    <row r="23" spans="1:20" ht="18.75" x14ac:dyDescent="0.3">
      <c r="P23" s="28" t="s">
        <v>23</v>
      </c>
      <c r="R23" s="28" t="s">
        <v>23</v>
      </c>
    </row>
    <row r="24" spans="1:20" ht="18.75" x14ac:dyDescent="0.3">
      <c r="D24">
        <v>1416</v>
      </c>
      <c r="F24">
        <v>1460</v>
      </c>
      <c r="P24" s="28">
        <v>1463</v>
      </c>
      <c r="R24" s="28">
        <v>1463</v>
      </c>
      <c r="T24">
        <f>P203-P24</f>
        <v>959</v>
      </c>
    </row>
    <row r="25" spans="1:20" ht="18.75" x14ac:dyDescent="0.3">
      <c r="D25">
        <v>1462</v>
      </c>
      <c r="F25">
        <v>1506</v>
      </c>
      <c r="P25" s="28">
        <v>1463</v>
      </c>
      <c r="R25" s="28">
        <v>1489</v>
      </c>
    </row>
    <row r="26" spans="1:20" ht="18.75" x14ac:dyDescent="0.3">
      <c r="D26">
        <v>1507</v>
      </c>
      <c r="F26">
        <v>1551</v>
      </c>
      <c r="P26" s="28">
        <v>1489</v>
      </c>
      <c r="R26" s="28">
        <v>1509</v>
      </c>
    </row>
    <row r="27" spans="1:20" ht="18.75" x14ac:dyDescent="0.3">
      <c r="D27">
        <v>1552</v>
      </c>
      <c r="F27">
        <v>1596</v>
      </c>
      <c r="P27" s="28">
        <v>1509</v>
      </c>
      <c r="R27" s="28">
        <v>1512</v>
      </c>
    </row>
    <row r="28" spans="1:20" ht="18.75" x14ac:dyDescent="0.3">
      <c r="D28">
        <v>1597</v>
      </c>
      <c r="F28">
        <v>1641</v>
      </c>
      <c r="P28" s="28">
        <v>1512</v>
      </c>
      <c r="R28" s="28">
        <v>1519</v>
      </c>
    </row>
    <row r="29" spans="1:20" ht="18.75" x14ac:dyDescent="0.3">
      <c r="D29">
        <v>1642</v>
      </c>
      <c r="F29">
        <v>1686</v>
      </c>
      <c r="P29" s="28">
        <v>1519</v>
      </c>
      <c r="R29" s="28">
        <v>1532</v>
      </c>
    </row>
    <row r="30" spans="1:20" ht="18.75" x14ac:dyDescent="0.3">
      <c r="D30">
        <v>1687</v>
      </c>
      <c r="F30">
        <v>1731</v>
      </c>
      <c r="P30" s="28">
        <v>1532</v>
      </c>
      <c r="R30" s="28">
        <v>1536</v>
      </c>
    </row>
    <row r="31" spans="1:20" ht="18.75" x14ac:dyDescent="0.3">
      <c r="D31">
        <v>1732</v>
      </c>
      <c r="F31">
        <v>1776</v>
      </c>
      <c r="P31" s="28">
        <v>1536</v>
      </c>
      <c r="R31" s="28">
        <v>1539</v>
      </c>
    </row>
    <row r="32" spans="1:20" ht="18.75" x14ac:dyDescent="0.3">
      <c r="D32">
        <v>1777</v>
      </c>
      <c r="F32">
        <v>1821</v>
      </c>
      <c r="P32" s="28">
        <v>1536</v>
      </c>
      <c r="R32" s="28">
        <v>1549</v>
      </c>
    </row>
    <row r="33" spans="16:18" ht="18.75" x14ac:dyDescent="0.3">
      <c r="P33" s="28">
        <v>1539</v>
      </c>
      <c r="R33" s="28">
        <v>1552</v>
      </c>
    </row>
    <row r="34" spans="16:18" ht="18.75" x14ac:dyDescent="0.3">
      <c r="P34" s="28">
        <v>1549</v>
      </c>
      <c r="R34" s="28">
        <v>1556</v>
      </c>
    </row>
    <row r="35" spans="16:18" ht="18.75" x14ac:dyDescent="0.3">
      <c r="P35" s="28">
        <v>1552</v>
      </c>
      <c r="R35" s="28">
        <v>1582</v>
      </c>
    </row>
    <row r="36" spans="16:18" ht="18.75" x14ac:dyDescent="0.3">
      <c r="P36" s="28">
        <v>1556</v>
      </c>
      <c r="R36" s="28">
        <v>1585</v>
      </c>
    </row>
    <row r="37" spans="16:18" ht="18.75" x14ac:dyDescent="0.3">
      <c r="P37" s="28">
        <v>1556</v>
      </c>
      <c r="R37" s="28">
        <v>1589</v>
      </c>
    </row>
    <row r="38" spans="16:18" ht="18.75" x14ac:dyDescent="0.3">
      <c r="P38" s="28">
        <v>1582</v>
      </c>
      <c r="R38" s="28">
        <v>1592</v>
      </c>
    </row>
    <row r="39" spans="16:18" ht="18.75" x14ac:dyDescent="0.3">
      <c r="P39" s="28">
        <v>1585</v>
      </c>
      <c r="R39" s="28">
        <v>1602</v>
      </c>
    </row>
    <row r="40" spans="16:18" ht="18.75" x14ac:dyDescent="0.3">
      <c r="P40" s="28">
        <v>1585</v>
      </c>
      <c r="R40" s="28">
        <v>1612</v>
      </c>
    </row>
    <row r="41" spans="16:18" ht="18.75" x14ac:dyDescent="0.3">
      <c r="P41" s="28">
        <v>1589</v>
      </c>
      <c r="R41" s="28">
        <v>1615</v>
      </c>
    </row>
    <row r="42" spans="16:18" ht="18.75" x14ac:dyDescent="0.3">
      <c r="P42" s="28">
        <v>1592</v>
      </c>
      <c r="R42" s="28">
        <v>1619</v>
      </c>
    </row>
    <row r="43" spans="16:18" ht="18.75" x14ac:dyDescent="0.3">
      <c r="P43" s="28">
        <v>1592</v>
      </c>
      <c r="R43" s="28">
        <v>1628</v>
      </c>
    </row>
    <row r="44" spans="16:18" ht="18.75" x14ac:dyDescent="0.3">
      <c r="P44" s="28">
        <v>1602</v>
      </c>
      <c r="R44" s="28">
        <v>1632</v>
      </c>
    </row>
    <row r="45" spans="16:18" ht="18.75" x14ac:dyDescent="0.3">
      <c r="P45" s="28">
        <v>1612</v>
      </c>
      <c r="R45" s="28">
        <v>1635</v>
      </c>
    </row>
    <row r="46" spans="16:18" ht="18.75" x14ac:dyDescent="0.3">
      <c r="P46" s="28">
        <v>1615</v>
      </c>
      <c r="R46" s="28">
        <v>1642</v>
      </c>
    </row>
    <row r="47" spans="16:18" ht="18.75" x14ac:dyDescent="0.3">
      <c r="P47" s="28">
        <v>1619</v>
      </c>
      <c r="R47" s="28">
        <v>1645</v>
      </c>
    </row>
    <row r="48" spans="16:18" ht="18.75" x14ac:dyDescent="0.3">
      <c r="P48" s="28">
        <v>1628</v>
      </c>
      <c r="R48" s="28">
        <v>1648</v>
      </c>
    </row>
    <row r="49" spans="16:18" ht="18.75" x14ac:dyDescent="0.3">
      <c r="P49" s="28">
        <v>1628</v>
      </c>
      <c r="R49" s="28">
        <v>1652</v>
      </c>
    </row>
    <row r="50" spans="16:18" ht="18.75" x14ac:dyDescent="0.3">
      <c r="P50" s="28">
        <v>1632</v>
      </c>
      <c r="R50" s="28">
        <v>1655</v>
      </c>
    </row>
    <row r="51" spans="16:18" ht="18.75" x14ac:dyDescent="0.3">
      <c r="P51" s="28">
        <v>1632</v>
      </c>
      <c r="R51" s="28">
        <v>1662</v>
      </c>
    </row>
    <row r="52" spans="16:18" ht="18.75" x14ac:dyDescent="0.3">
      <c r="P52" s="28">
        <v>1635</v>
      </c>
      <c r="R52" s="28">
        <v>1671</v>
      </c>
    </row>
    <row r="53" spans="16:18" ht="18.75" x14ac:dyDescent="0.3">
      <c r="P53" s="28">
        <v>1635</v>
      </c>
      <c r="R53" s="28">
        <v>1675</v>
      </c>
    </row>
    <row r="54" spans="16:18" ht="18.75" x14ac:dyDescent="0.3">
      <c r="P54" s="28">
        <v>1642</v>
      </c>
      <c r="R54" s="28">
        <v>1678</v>
      </c>
    </row>
    <row r="55" spans="16:18" ht="18.75" x14ac:dyDescent="0.3">
      <c r="P55" s="28">
        <v>1642</v>
      </c>
      <c r="R55" s="28">
        <v>1685</v>
      </c>
    </row>
    <row r="56" spans="16:18" ht="18.75" x14ac:dyDescent="0.3">
      <c r="P56" s="28">
        <v>1642</v>
      </c>
      <c r="R56" s="28">
        <v>1688</v>
      </c>
    </row>
    <row r="57" spans="16:18" ht="18.75" x14ac:dyDescent="0.3">
      <c r="P57" s="28">
        <v>1642</v>
      </c>
      <c r="R57" s="28">
        <v>1691</v>
      </c>
    </row>
    <row r="58" spans="16:18" ht="18.75" x14ac:dyDescent="0.3">
      <c r="P58" s="28">
        <v>1645</v>
      </c>
      <c r="R58" s="28">
        <v>1695</v>
      </c>
    </row>
    <row r="59" spans="16:18" ht="18.75" x14ac:dyDescent="0.3">
      <c r="P59" s="28">
        <v>1648</v>
      </c>
      <c r="R59" s="28">
        <v>1698</v>
      </c>
    </row>
    <row r="60" spans="16:18" ht="18.75" x14ac:dyDescent="0.3">
      <c r="P60" s="28">
        <v>1652</v>
      </c>
      <c r="R60" s="28">
        <v>1701</v>
      </c>
    </row>
    <row r="61" spans="16:18" ht="18.75" x14ac:dyDescent="0.3">
      <c r="P61" s="28">
        <v>1652</v>
      </c>
      <c r="R61" s="28">
        <v>1705</v>
      </c>
    </row>
    <row r="62" spans="16:18" ht="18.75" x14ac:dyDescent="0.3">
      <c r="P62" s="28">
        <v>1655</v>
      </c>
      <c r="R62" s="28">
        <v>1708</v>
      </c>
    </row>
    <row r="63" spans="16:18" ht="18.75" x14ac:dyDescent="0.3">
      <c r="P63" s="28">
        <v>1662</v>
      </c>
      <c r="R63" s="28">
        <v>1711</v>
      </c>
    </row>
    <row r="64" spans="16:18" ht="18.75" x14ac:dyDescent="0.3">
      <c r="P64" s="28">
        <v>1662</v>
      </c>
      <c r="R64" s="28">
        <v>1714</v>
      </c>
    </row>
    <row r="65" spans="16:18" ht="18.75" x14ac:dyDescent="0.3">
      <c r="P65" s="28">
        <v>1671</v>
      </c>
      <c r="R65" s="28">
        <v>1718</v>
      </c>
    </row>
    <row r="66" spans="16:18" ht="18.75" x14ac:dyDescent="0.3">
      <c r="P66" s="28">
        <v>1671</v>
      </c>
      <c r="R66" s="28">
        <v>1721</v>
      </c>
    </row>
    <row r="67" spans="16:18" ht="18.75" x14ac:dyDescent="0.3">
      <c r="P67" s="28">
        <v>1671</v>
      </c>
      <c r="R67" s="28">
        <v>1724</v>
      </c>
    </row>
    <row r="68" spans="16:18" ht="18.75" x14ac:dyDescent="0.3">
      <c r="P68" s="28">
        <v>1675</v>
      </c>
      <c r="R68" s="28">
        <v>1728</v>
      </c>
    </row>
    <row r="69" spans="16:18" ht="18.75" x14ac:dyDescent="0.3">
      <c r="P69" s="28">
        <v>1675</v>
      </c>
      <c r="R69" s="28">
        <v>1731</v>
      </c>
    </row>
    <row r="70" spans="16:18" ht="18.75" x14ac:dyDescent="0.3">
      <c r="P70" s="28">
        <v>1678</v>
      </c>
      <c r="R70" s="28">
        <v>1734</v>
      </c>
    </row>
    <row r="71" spans="16:18" ht="18.75" x14ac:dyDescent="0.3">
      <c r="P71" s="28">
        <v>1685</v>
      </c>
      <c r="R71" s="28">
        <v>1744</v>
      </c>
    </row>
    <row r="72" spans="16:18" ht="18.75" x14ac:dyDescent="0.3">
      <c r="P72" s="28">
        <v>1685</v>
      </c>
      <c r="R72" s="28">
        <v>1748</v>
      </c>
    </row>
    <row r="73" spans="16:18" ht="18.75" x14ac:dyDescent="0.3">
      <c r="P73" s="28">
        <v>1688</v>
      </c>
      <c r="R73" s="28">
        <v>1754</v>
      </c>
    </row>
    <row r="74" spans="16:18" ht="18.75" x14ac:dyDescent="0.3">
      <c r="P74" s="28">
        <v>1688</v>
      </c>
      <c r="R74" s="28">
        <v>1757</v>
      </c>
    </row>
    <row r="75" spans="16:18" ht="18.75" x14ac:dyDescent="0.3">
      <c r="P75" s="28">
        <v>1688</v>
      </c>
      <c r="R75" s="28">
        <v>1761</v>
      </c>
    </row>
    <row r="76" spans="16:18" ht="18.75" x14ac:dyDescent="0.3">
      <c r="P76" s="28">
        <v>1691</v>
      </c>
      <c r="R76" s="28">
        <v>1764</v>
      </c>
    </row>
    <row r="77" spans="16:18" ht="18.75" x14ac:dyDescent="0.3">
      <c r="P77" s="28">
        <v>1695</v>
      </c>
      <c r="R77" s="28">
        <v>1768</v>
      </c>
    </row>
    <row r="78" spans="16:18" ht="18.75" x14ac:dyDescent="0.3">
      <c r="P78" s="28">
        <v>1695</v>
      </c>
      <c r="R78" s="28">
        <v>1771</v>
      </c>
    </row>
    <row r="79" spans="16:18" ht="18.75" x14ac:dyDescent="0.3">
      <c r="P79" s="28">
        <v>1695</v>
      </c>
      <c r="R79" s="28">
        <v>1774</v>
      </c>
    </row>
    <row r="80" spans="16:18" ht="18.75" x14ac:dyDescent="0.3">
      <c r="P80" s="28">
        <v>1698</v>
      </c>
      <c r="R80" s="28">
        <v>1781</v>
      </c>
    </row>
    <row r="81" spans="16:18" ht="18.75" x14ac:dyDescent="0.3">
      <c r="P81" s="28">
        <v>1701</v>
      </c>
      <c r="R81" s="28">
        <v>1784</v>
      </c>
    </row>
    <row r="82" spans="16:18" ht="18.75" x14ac:dyDescent="0.3">
      <c r="P82" s="28">
        <v>1701</v>
      </c>
      <c r="R82" s="28">
        <v>1787</v>
      </c>
    </row>
    <row r="83" spans="16:18" ht="18.75" x14ac:dyDescent="0.3">
      <c r="P83" s="28">
        <v>1701</v>
      </c>
      <c r="R83" s="28">
        <v>1791</v>
      </c>
    </row>
    <row r="84" spans="16:18" ht="18.75" x14ac:dyDescent="0.3">
      <c r="P84" s="28">
        <v>1705</v>
      </c>
      <c r="R84" s="28">
        <v>1797</v>
      </c>
    </row>
    <row r="85" spans="16:18" ht="18.75" x14ac:dyDescent="0.3">
      <c r="P85" s="28">
        <v>1705</v>
      </c>
      <c r="R85" s="28">
        <v>1801</v>
      </c>
    </row>
    <row r="86" spans="16:18" ht="18.75" x14ac:dyDescent="0.3">
      <c r="P86" s="28">
        <v>1705</v>
      </c>
      <c r="R86" s="28">
        <v>1804</v>
      </c>
    </row>
    <row r="87" spans="16:18" ht="18.75" x14ac:dyDescent="0.3">
      <c r="P87" s="28">
        <v>1705</v>
      </c>
      <c r="R87" s="28">
        <v>1807</v>
      </c>
    </row>
    <row r="88" spans="16:18" ht="18.75" x14ac:dyDescent="0.3">
      <c r="P88" s="28">
        <v>1708</v>
      </c>
      <c r="R88" s="28">
        <v>1811</v>
      </c>
    </row>
    <row r="89" spans="16:18" ht="18.75" x14ac:dyDescent="0.3">
      <c r="P89" s="28">
        <v>1708</v>
      </c>
      <c r="R89" s="28">
        <v>1817</v>
      </c>
    </row>
    <row r="90" spans="16:18" ht="18.75" x14ac:dyDescent="0.3">
      <c r="P90" s="28">
        <v>1708</v>
      </c>
      <c r="R90" s="28">
        <v>1827</v>
      </c>
    </row>
    <row r="91" spans="16:18" ht="18.75" x14ac:dyDescent="0.3">
      <c r="P91" s="28">
        <v>1708</v>
      </c>
      <c r="R91" s="28">
        <v>1830</v>
      </c>
    </row>
    <row r="92" spans="16:18" ht="18.75" x14ac:dyDescent="0.3">
      <c r="P92" s="28">
        <v>1711</v>
      </c>
      <c r="R92" s="28">
        <v>1834</v>
      </c>
    </row>
    <row r="93" spans="16:18" ht="18.75" x14ac:dyDescent="0.3">
      <c r="P93" s="28">
        <v>1711</v>
      </c>
      <c r="R93" s="28">
        <v>1840</v>
      </c>
    </row>
    <row r="94" spans="16:18" ht="18.75" x14ac:dyDescent="0.3">
      <c r="P94" s="28">
        <v>1714</v>
      </c>
      <c r="R94" s="28">
        <v>1847</v>
      </c>
    </row>
    <row r="95" spans="16:18" ht="18.75" x14ac:dyDescent="0.3">
      <c r="P95" s="28">
        <v>1718</v>
      </c>
      <c r="R95" s="28">
        <v>1850</v>
      </c>
    </row>
    <row r="96" spans="16:18" ht="18.75" x14ac:dyDescent="0.3">
      <c r="P96" s="28">
        <v>1718</v>
      </c>
      <c r="R96" s="28">
        <v>1854</v>
      </c>
    </row>
    <row r="97" spans="16:18" ht="18.75" x14ac:dyDescent="0.3">
      <c r="P97" s="28">
        <v>1718</v>
      </c>
      <c r="R97" s="28">
        <v>1860</v>
      </c>
    </row>
    <row r="98" spans="16:18" ht="18.75" x14ac:dyDescent="0.3">
      <c r="P98" s="28">
        <v>1721</v>
      </c>
      <c r="R98" s="28">
        <v>1867</v>
      </c>
    </row>
    <row r="99" spans="16:18" ht="18.75" x14ac:dyDescent="0.3">
      <c r="P99" s="28">
        <v>1724</v>
      </c>
      <c r="R99" s="28">
        <v>1880</v>
      </c>
    </row>
    <row r="100" spans="16:18" ht="18.75" x14ac:dyDescent="0.3">
      <c r="P100" s="28">
        <v>1728</v>
      </c>
      <c r="R100" s="28">
        <v>1883</v>
      </c>
    </row>
    <row r="101" spans="16:18" ht="18.75" x14ac:dyDescent="0.3">
      <c r="P101" s="28">
        <v>1731</v>
      </c>
      <c r="R101" s="28">
        <v>1887</v>
      </c>
    </row>
    <row r="102" spans="16:18" ht="18.75" x14ac:dyDescent="0.3">
      <c r="P102" s="28">
        <v>1734</v>
      </c>
      <c r="R102" s="28">
        <v>1890</v>
      </c>
    </row>
    <row r="103" spans="16:18" ht="18.75" x14ac:dyDescent="0.3">
      <c r="P103" s="28">
        <v>1734</v>
      </c>
      <c r="R103" s="28">
        <v>1893</v>
      </c>
    </row>
    <row r="104" spans="16:18" ht="18.75" x14ac:dyDescent="0.3">
      <c r="P104" s="28">
        <v>1744</v>
      </c>
      <c r="R104" s="28">
        <v>1897</v>
      </c>
    </row>
    <row r="105" spans="16:18" ht="18.75" x14ac:dyDescent="0.3">
      <c r="P105" s="28">
        <v>1748</v>
      </c>
      <c r="R105" s="28">
        <v>1920</v>
      </c>
    </row>
    <row r="106" spans="16:18" ht="18.75" x14ac:dyDescent="0.3">
      <c r="P106" s="28">
        <v>1754</v>
      </c>
      <c r="R106" s="28">
        <v>1923</v>
      </c>
    </row>
    <row r="107" spans="16:18" ht="18.75" x14ac:dyDescent="0.3">
      <c r="P107" s="28">
        <v>1757</v>
      </c>
      <c r="R107" s="28">
        <v>1929</v>
      </c>
    </row>
    <row r="108" spans="16:18" ht="18.75" x14ac:dyDescent="0.3">
      <c r="P108" s="28">
        <v>1757</v>
      </c>
      <c r="R108" s="28">
        <v>1930</v>
      </c>
    </row>
    <row r="109" spans="16:18" ht="18.75" x14ac:dyDescent="0.3">
      <c r="P109" s="28">
        <v>1757</v>
      </c>
      <c r="R109" s="28">
        <v>1933</v>
      </c>
    </row>
    <row r="110" spans="16:18" ht="18.75" x14ac:dyDescent="0.3">
      <c r="P110" s="28">
        <v>1757</v>
      </c>
      <c r="R110" s="28">
        <v>1936</v>
      </c>
    </row>
    <row r="111" spans="16:18" ht="18.75" x14ac:dyDescent="0.3">
      <c r="P111" s="28">
        <v>1761</v>
      </c>
      <c r="R111" s="28">
        <v>1950</v>
      </c>
    </row>
    <row r="112" spans="16:18" ht="18.75" x14ac:dyDescent="0.3">
      <c r="P112" s="28">
        <v>1761</v>
      </c>
      <c r="R112" s="28">
        <v>1953</v>
      </c>
    </row>
    <row r="113" spans="16:18" ht="18.75" x14ac:dyDescent="0.3">
      <c r="P113" s="28">
        <v>1761</v>
      </c>
      <c r="R113" s="28">
        <v>1962</v>
      </c>
    </row>
    <row r="114" spans="16:18" ht="18.75" x14ac:dyDescent="0.3">
      <c r="P114" s="28">
        <v>1764</v>
      </c>
      <c r="R114" s="28">
        <v>1966</v>
      </c>
    </row>
    <row r="115" spans="16:18" ht="18.75" x14ac:dyDescent="0.3">
      <c r="P115" s="28">
        <v>1768</v>
      </c>
      <c r="R115" s="28">
        <v>1979</v>
      </c>
    </row>
    <row r="116" spans="16:18" ht="18.75" x14ac:dyDescent="0.3">
      <c r="P116" s="28">
        <v>1768</v>
      </c>
      <c r="R116" s="28">
        <v>1983</v>
      </c>
    </row>
    <row r="117" spans="16:18" ht="18.75" x14ac:dyDescent="0.3">
      <c r="P117" s="28">
        <v>1771</v>
      </c>
      <c r="R117" s="28">
        <v>1993</v>
      </c>
    </row>
    <row r="118" spans="16:18" ht="18.75" x14ac:dyDescent="0.3">
      <c r="P118" s="28">
        <v>1771</v>
      </c>
      <c r="R118" s="28">
        <v>1996</v>
      </c>
    </row>
    <row r="119" spans="16:18" ht="18.75" x14ac:dyDescent="0.3">
      <c r="P119" s="28">
        <v>1774</v>
      </c>
      <c r="R119" s="28">
        <v>2039</v>
      </c>
    </row>
    <row r="120" spans="16:18" ht="18.75" x14ac:dyDescent="0.3">
      <c r="P120" s="28">
        <v>1781</v>
      </c>
      <c r="R120" s="28">
        <v>2042</v>
      </c>
    </row>
    <row r="121" spans="16:18" ht="18.75" x14ac:dyDescent="0.3">
      <c r="P121" s="28">
        <v>1784</v>
      </c>
      <c r="R121" s="28">
        <v>2046</v>
      </c>
    </row>
    <row r="122" spans="16:18" ht="18.75" x14ac:dyDescent="0.3">
      <c r="P122" s="28">
        <v>1784</v>
      </c>
      <c r="R122" s="28">
        <v>2053</v>
      </c>
    </row>
    <row r="123" spans="16:18" ht="18.75" x14ac:dyDescent="0.3">
      <c r="P123" s="28">
        <v>1784</v>
      </c>
      <c r="R123" s="28">
        <v>2055</v>
      </c>
    </row>
    <row r="124" spans="16:18" ht="18.75" x14ac:dyDescent="0.3">
      <c r="P124" s="28">
        <v>1784</v>
      </c>
      <c r="R124" s="28">
        <v>2059</v>
      </c>
    </row>
    <row r="125" spans="16:18" ht="18.75" x14ac:dyDescent="0.3">
      <c r="P125" s="28">
        <v>1787</v>
      </c>
      <c r="R125" s="28">
        <v>2068</v>
      </c>
    </row>
    <row r="126" spans="16:18" ht="18.75" x14ac:dyDescent="0.3">
      <c r="P126" s="28">
        <v>1791</v>
      </c>
      <c r="R126" s="28">
        <v>2092</v>
      </c>
    </row>
    <row r="127" spans="16:18" ht="18.75" x14ac:dyDescent="0.3">
      <c r="P127" s="28">
        <v>1797</v>
      </c>
      <c r="R127" s="28">
        <v>2099</v>
      </c>
    </row>
    <row r="128" spans="16:18" ht="18.75" x14ac:dyDescent="0.3">
      <c r="P128" s="28">
        <v>1801</v>
      </c>
      <c r="R128" s="28">
        <v>2119</v>
      </c>
    </row>
    <row r="129" spans="16:18" ht="18.75" x14ac:dyDescent="0.3">
      <c r="P129" s="28">
        <v>1801</v>
      </c>
      <c r="R129" s="28">
        <v>2152</v>
      </c>
    </row>
    <row r="130" spans="16:18" ht="18.75" x14ac:dyDescent="0.3">
      <c r="P130" s="28">
        <v>1801</v>
      </c>
      <c r="R130" s="28">
        <v>2176</v>
      </c>
    </row>
    <row r="131" spans="16:18" ht="18.75" x14ac:dyDescent="0.3">
      <c r="P131" s="28">
        <v>1801</v>
      </c>
      <c r="R131" s="28">
        <v>2177</v>
      </c>
    </row>
    <row r="132" spans="16:18" ht="18.75" x14ac:dyDescent="0.3">
      <c r="P132" s="28">
        <v>1804</v>
      </c>
      <c r="R132" s="28">
        <v>2184</v>
      </c>
    </row>
    <row r="133" spans="16:18" ht="18.75" x14ac:dyDescent="0.3">
      <c r="P133" s="28">
        <v>1804</v>
      </c>
      <c r="R133" s="28">
        <v>2187</v>
      </c>
    </row>
    <row r="134" spans="16:18" ht="18.75" x14ac:dyDescent="0.3">
      <c r="P134" s="28">
        <v>1807</v>
      </c>
      <c r="R134" s="28">
        <v>2188</v>
      </c>
    </row>
    <row r="135" spans="16:18" ht="18.75" x14ac:dyDescent="0.3">
      <c r="P135" s="28">
        <v>1811</v>
      </c>
      <c r="R135" s="28">
        <v>2191</v>
      </c>
    </row>
    <row r="136" spans="16:18" ht="18.75" x14ac:dyDescent="0.3">
      <c r="P136" s="28">
        <v>1817</v>
      </c>
      <c r="R136" s="28">
        <v>2198</v>
      </c>
    </row>
    <row r="137" spans="16:18" ht="18.75" x14ac:dyDescent="0.3">
      <c r="P137" s="28">
        <v>1827</v>
      </c>
      <c r="R137" s="28">
        <v>2211</v>
      </c>
    </row>
    <row r="138" spans="16:18" ht="18.75" x14ac:dyDescent="0.3">
      <c r="P138" s="28">
        <v>1830</v>
      </c>
      <c r="R138" s="28">
        <v>2260</v>
      </c>
    </row>
    <row r="139" spans="16:18" ht="18.75" x14ac:dyDescent="0.3">
      <c r="P139" s="28">
        <v>1830</v>
      </c>
      <c r="R139" s="28">
        <v>2276</v>
      </c>
    </row>
    <row r="140" spans="16:18" ht="18.75" x14ac:dyDescent="0.3">
      <c r="P140" s="28">
        <v>1834</v>
      </c>
      <c r="R140" s="28">
        <v>2297</v>
      </c>
    </row>
    <row r="141" spans="16:18" ht="18.75" x14ac:dyDescent="0.3">
      <c r="P141" s="28">
        <v>1840</v>
      </c>
      <c r="R141" s="28">
        <v>2300</v>
      </c>
    </row>
    <row r="142" spans="16:18" ht="18.75" x14ac:dyDescent="0.3">
      <c r="P142" s="28">
        <v>1847</v>
      </c>
      <c r="R142" s="28">
        <v>2301</v>
      </c>
    </row>
    <row r="143" spans="16:18" ht="18.75" x14ac:dyDescent="0.3">
      <c r="P143" s="28">
        <v>1847</v>
      </c>
      <c r="R143" s="28">
        <v>2304</v>
      </c>
    </row>
    <row r="144" spans="16:18" ht="18.75" x14ac:dyDescent="0.3">
      <c r="P144" s="28">
        <v>1850</v>
      </c>
      <c r="R144" s="28">
        <v>2305</v>
      </c>
    </row>
    <row r="145" spans="16:18" ht="18.75" x14ac:dyDescent="0.3">
      <c r="P145" s="28">
        <v>1854</v>
      </c>
      <c r="R145" s="28">
        <v>2317</v>
      </c>
    </row>
    <row r="146" spans="16:18" ht="18.75" x14ac:dyDescent="0.3">
      <c r="P146" s="28">
        <v>1860</v>
      </c>
      <c r="R146" s="28">
        <v>2324</v>
      </c>
    </row>
    <row r="147" spans="16:18" ht="18.75" x14ac:dyDescent="0.3">
      <c r="P147" s="28">
        <v>1867</v>
      </c>
      <c r="R147" s="28">
        <v>2336</v>
      </c>
    </row>
    <row r="148" spans="16:18" ht="18.75" x14ac:dyDescent="0.3">
      <c r="P148" s="28">
        <v>1880</v>
      </c>
      <c r="R148" s="28">
        <v>2340</v>
      </c>
    </row>
    <row r="149" spans="16:18" ht="18.75" x14ac:dyDescent="0.3">
      <c r="P149" s="28">
        <v>1883</v>
      </c>
      <c r="R149" s="28">
        <v>2422</v>
      </c>
    </row>
    <row r="150" spans="16:18" ht="18.75" x14ac:dyDescent="0.3">
      <c r="P150" s="28">
        <v>1887</v>
      </c>
    </row>
    <row r="151" spans="16:18" ht="18.75" x14ac:dyDescent="0.3">
      <c r="P151" s="28">
        <v>1887</v>
      </c>
    </row>
    <row r="152" spans="16:18" ht="18.75" x14ac:dyDescent="0.3">
      <c r="P152" s="28">
        <v>1890</v>
      </c>
    </row>
    <row r="153" spans="16:18" ht="18.75" x14ac:dyDescent="0.3">
      <c r="P153" s="28">
        <v>1893</v>
      </c>
    </row>
    <row r="154" spans="16:18" ht="18.75" x14ac:dyDescent="0.3">
      <c r="P154" s="28">
        <v>1897</v>
      </c>
    </row>
    <row r="155" spans="16:18" ht="18.75" x14ac:dyDescent="0.3">
      <c r="P155" s="28">
        <v>1920</v>
      </c>
    </row>
    <row r="156" spans="16:18" ht="18.75" x14ac:dyDescent="0.3">
      <c r="P156" s="28">
        <v>1923</v>
      </c>
    </row>
    <row r="157" spans="16:18" ht="18.75" x14ac:dyDescent="0.3">
      <c r="P157" s="28">
        <v>1929</v>
      </c>
    </row>
    <row r="158" spans="16:18" ht="18.75" x14ac:dyDescent="0.3">
      <c r="P158" s="28">
        <v>1930</v>
      </c>
    </row>
    <row r="159" spans="16:18" ht="18.75" x14ac:dyDescent="0.3">
      <c r="P159" s="28">
        <v>1930</v>
      </c>
    </row>
    <row r="160" spans="16:18" ht="18.75" x14ac:dyDescent="0.3">
      <c r="P160" s="28">
        <v>1933</v>
      </c>
    </row>
    <row r="161" spans="16:16" ht="18.75" x14ac:dyDescent="0.3">
      <c r="P161" s="28">
        <v>1936</v>
      </c>
    </row>
    <row r="162" spans="16:16" ht="18.75" x14ac:dyDescent="0.3">
      <c r="P162" s="28">
        <v>1950</v>
      </c>
    </row>
    <row r="163" spans="16:16" ht="18.75" x14ac:dyDescent="0.3">
      <c r="P163" s="28">
        <v>1953</v>
      </c>
    </row>
    <row r="164" spans="16:16" ht="18.75" x14ac:dyDescent="0.3">
      <c r="P164" s="28">
        <v>1953</v>
      </c>
    </row>
    <row r="165" spans="16:16" ht="18.75" x14ac:dyDescent="0.3">
      <c r="P165" s="28">
        <v>1962</v>
      </c>
    </row>
    <row r="166" spans="16:16" ht="18.75" x14ac:dyDescent="0.3">
      <c r="P166" s="28">
        <v>1966</v>
      </c>
    </row>
    <row r="167" spans="16:16" ht="18.75" x14ac:dyDescent="0.3">
      <c r="P167" s="28">
        <v>1979</v>
      </c>
    </row>
    <row r="168" spans="16:16" ht="18.75" x14ac:dyDescent="0.3">
      <c r="P168" s="28">
        <v>1983</v>
      </c>
    </row>
    <row r="169" spans="16:16" ht="18.75" x14ac:dyDescent="0.3">
      <c r="P169" s="28">
        <v>1993</v>
      </c>
    </row>
    <row r="170" spans="16:16" ht="18.75" x14ac:dyDescent="0.3">
      <c r="P170" s="28">
        <v>1996</v>
      </c>
    </row>
    <row r="171" spans="16:16" ht="18.75" x14ac:dyDescent="0.3">
      <c r="P171" s="28">
        <v>2039</v>
      </c>
    </row>
    <row r="172" spans="16:16" ht="18.75" x14ac:dyDescent="0.3">
      <c r="P172" s="28">
        <v>2042</v>
      </c>
    </row>
    <row r="173" spans="16:16" ht="18.75" x14ac:dyDescent="0.3">
      <c r="P173" s="28">
        <v>2046</v>
      </c>
    </row>
    <row r="174" spans="16:16" ht="18.75" x14ac:dyDescent="0.3">
      <c r="P174" s="28">
        <v>2053</v>
      </c>
    </row>
    <row r="175" spans="16:16" ht="18.75" x14ac:dyDescent="0.3">
      <c r="P175" s="28">
        <v>2055</v>
      </c>
    </row>
    <row r="176" spans="16:16" ht="18.75" x14ac:dyDescent="0.3">
      <c r="P176" s="28">
        <v>2059</v>
      </c>
    </row>
    <row r="177" spans="16:16" ht="18.75" x14ac:dyDescent="0.3">
      <c r="P177" s="28">
        <v>2068</v>
      </c>
    </row>
    <row r="178" spans="16:16" ht="18.75" x14ac:dyDescent="0.3">
      <c r="P178" s="28">
        <v>2092</v>
      </c>
    </row>
    <row r="179" spans="16:16" ht="18.75" x14ac:dyDescent="0.3">
      <c r="P179" s="28">
        <v>2099</v>
      </c>
    </row>
    <row r="180" spans="16:16" ht="18.75" x14ac:dyDescent="0.3">
      <c r="P180" s="28">
        <v>2119</v>
      </c>
    </row>
    <row r="181" spans="16:16" ht="18.75" x14ac:dyDescent="0.3">
      <c r="P181" s="28">
        <v>2152</v>
      </c>
    </row>
    <row r="182" spans="16:16" ht="18.75" x14ac:dyDescent="0.3">
      <c r="P182" s="28">
        <v>2176</v>
      </c>
    </row>
    <row r="183" spans="16:16" ht="18.75" x14ac:dyDescent="0.3">
      <c r="P183" s="28">
        <v>2176</v>
      </c>
    </row>
    <row r="184" spans="16:16" ht="18.75" x14ac:dyDescent="0.3">
      <c r="P184" s="28">
        <v>2177</v>
      </c>
    </row>
    <row r="185" spans="16:16" ht="18.75" x14ac:dyDescent="0.3">
      <c r="P185" s="28">
        <v>2184</v>
      </c>
    </row>
    <row r="186" spans="16:16" ht="18.75" x14ac:dyDescent="0.3">
      <c r="P186" s="28">
        <v>2187</v>
      </c>
    </row>
    <row r="187" spans="16:16" ht="18.75" x14ac:dyDescent="0.3">
      <c r="P187" s="28">
        <v>2188</v>
      </c>
    </row>
    <row r="188" spans="16:16" ht="18.75" x14ac:dyDescent="0.3">
      <c r="P188" s="28">
        <v>2191</v>
      </c>
    </row>
    <row r="189" spans="16:16" ht="18.75" x14ac:dyDescent="0.3">
      <c r="P189" s="28">
        <v>2198</v>
      </c>
    </row>
    <row r="190" spans="16:16" ht="18.75" x14ac:dyDescent="0.3">
      <c r="P190" s="28">
        <v>2211</v>
      </c>
    </row>
    <row r="191" spans="16:16" ht="18.75" x14ac:dyDescent="0.3">
      <c r="P191" s="28">
        <v>2260</v>
      </c>
    </row>
    <row r="192" spans="16:16" ht="18.75" x14ac:dyDescent="0.3">
      <c r="P192" s="28">
        <v>2276</v>
      </c>
    </row>
    <row r="193" spans="16:16" ht="18.75" x14ac:dyDescent="0.3">
      <c r="P193" s="28">
        <v>2297</v>
      </c>
    </row>
    <row r="194" spans="16:16" ht="18.75" x14ac:dyDescent="0.3">
      <c r="P194" s="28">
        <v>2300</v>
      </c>
    </row>
    <row r="195" spans="16:16" ht="18.75" x14ac:dyDescent="0.3">
      <c r="P195" s="28">
        <v>2301</v>
      </c>
    </row>
    <row r="196" spans="16:16" ht="18.75" x14ac:dyDescent="0.3">
      <c r="P196" s="28">
        <v>2304</v>
      </c>
    </row>
    <row r="197" spans="16:16" ht="18.75" x14ac:dyDescent="0.3">
      <c r="P197" s="28">
        <v>2304</v>
      </c>
    </row>
    <row r="198" spans="16:16" ht="18.75" x14ac:dyDescent="0.3">
      <c r="P198" s="28">
        <v>2305</v>
      </c>
    </row>
    <row r="199" spans="16:16" ht="18.75" x14ac:dyDescent="0.3">
      <c r="P199" s="28">
        <v>2317</v>
      </c>
    </row>
    <row r="200" spans="16:16" ht="18.75" x14ac:dyDescent="0.3">
      <c r="P200" s="28">
        <v>2324</v>
      </c>
    </row>
    <row r="201" spans="16:16" ht="18.75" x14ac:dyDescent="0.3">
      <c r="P201" s="28">
        <v>2336</v>
      </c>
    </row>
    <row r="202" spans="16:16" ht="18.75" x14ac:dyDescent="0.3">
      <c r="P202" s="28">
        <v>2340</v>
      </c>
    </row>
    <row r="203" spans="16:16" ht="18.75" x14ac:dyDescent="0.3">
      <c r="P203" s="28">
        <v>2422</v>
      </c>
    </row>
  </sheetData>
  <sortState ref="P24:P203">
    <sortCondition ref="P24:P203"/>
  </sortState>
  <mergeCells count="3">
    <mergeCell ref="A1:L1"/>
    <mergeCell ref="A17:L17"/>
    <mergeCell ref="P1:AA1"/>
  </mergeCells>
  <phoneticPr fontId="0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workbookViewId="0">
      <selection sqref="A1:D1"/>
    </sheetView>
  </sheetViews>
  <sheetFormatPr defaultRowHeight="22.5" customHeight="1" x14ac:dyDescent="0.25"/>
  <cols>
    <col min="1" max="1" width="4.28515625" customWidth="1"/>
    <col min="2" max="2" width="16.140625" customWidth="1"/>
    <col min="3" max="3" width="31.42578125" customWidth="1"/>
    <col min="4" max="4" width="10.85546875" customWidth="1"/>
  </cols>
  <sheetData>
    <row r="1" spans="1:10" ht="22.5" customHeight="1" thickTop="1" thickBot="1" x14ac:dyDescent="0.4">
      <c r="A1" s="74" t="s">
        <v>4</v>
      </c>
      <c r="B1" s="75"/>
      <c r="C1" s="75"/>
      <c r="D1" s="76"/>
    </row>
    <row r="2" spans="1:10" ht="22.5" customHeight="1" thickTop="1" thickBot="1" x14ac:dyDescent="0.35">
      <c r="A2" s="77" t="s">
        <v>17</v>
      </c>
      <c r="B2" s="26" t="s">
        <v>5</v>
      </c>
      <c r="C2" s="79" t="s">
        <v>11</v>
      </c>
      <c r="D2" s="80"/>
    </row>
    <row r="3" spans="1:10" ht="22.5" customHeight="1" thickTop="1" x14ac:dyDescent="0.25">
      <c r="A3" s="77"/>
      <c r="B3" s="16" t="s">
        <v>6</v>
      </c>
      <c r="C3" s="17" t="s">
        <v>7</v>
      </c>
      <c r="D3" s="18" t="s">
        <v>7</v>
      </c>
    </row>
    <row r="4" spans="1:10" ht="22.5" customHeight="1" x14ac:dyDescent="0.25">
      <c r="A4" s="77"/>
      <c r="B4" s="19" t="s">
        <v>6</v>
      </c>
      <c r="C4" s="20" t="s">
        <v>7</v>
      </c>
      <c r="D4" s="21" t="s">
        <v>7</v>
      </c>
    </row>
    <row r="5" spans="1:10" ht="22.5" customHeight="1" x14ac:dyDescent="0.25">
      <c r="A5" s="77"/>
      <c r="B5" s="19" t="s">
        <v>6</v>
      </c>
      <c r="C5" s="20" t="s">
        <v>7</v>
      </c>
      <c r="D5" s="21" t="s">
        <v>7</v>
      </c>
    </row>
    <row r="6" spans="1:10" ht="22.5" customHeight="1" x14ac:dyDescent="0.25">
      <c r="A6" s="77"/>
      <c r="B6" s="19" t="s">
        <v>6</v>
      </c>
      <c r="C6" s="20" t="s">
        <v>7</v>
      </c>
      <c r="D6" s="21" t="s">
        <v>7</v>
      </c>
    </row>
    <row r="7" spans="1:10" ht="22.5" customHeight="1" x14ac:dyDescent="0.25">
      <c r="A7" s="77"/>
      <c r="B7" s="19" t="s">
        <v>6</v>
      </c>
      <c r="C7" s="20" t="s">
        <v>7</v>
      </c>
      <c r="D7" s="21" t="s">
        <v>7</v>
      </c>
    </row>
    <row r="8" spans="1:10" ht="22.5" customHeight="1" x14ac:dyDescent="0.25">
      <c r="A8" s="77"/>
      <c r="B8" s="19" t="s">
        <v>6</v>
      </c>
      <c r="C8" s="20" t="s">
        <v>7</v>
      </c>
      <c r="D8" s="21" t="s">
        <v>7</v>
      </c>
    </row>
    <row r="9" spans="1:10" ht="22.5" customHeight="1" x14ac:dyDescent="0.25">
      <c r="A9" s="77"/>
      <c r="B9" s="19" t="s">
        <v>6</v>
      </c>
      <c r="C9" s="20" t="s">
        <v>7</v>
      </c>
      <c r="D9" s="21" t="s">
        <v>7</v>
      </c>
    </row>
    <row r="10" spans="1:10" ht="22.5" customHeight="1" thickBot="1" x14ac:dyDescent="0.3">
      <c r="A10" s="77"/>
      <c r="B10" s="22" t="s">
        <v>6</v>
      </c>
      <c r="C10" s="23" t="s">
        <v>7</v>
      </c>
      <c r="D10" s="24" t="s">
        <v>7</v>
      </c>
    </row>
    <row r="11" spans="1:10" ht="22.5" customHeight="1" thickTop="1" thickBot="1" x14ac:dyDescent="0.35">
      <c r="A11" s="78"/>
      <c r="B11" s="81" t="s">
        <v>1</v>
      </c>
      <c r="C11" s="81"/>
      <c r="D11" s="27">
        <v>180</v>
      </c>
    </row>
    <row r="12" spans="1:10" ht="22.5" customHeight="1" thickTop="1" x14ac:dyDescent="0.25"/>
    <row r="13" spans="1:10" ht="22.5" customHeight="1" thickBot="1" x14ac:dyDescent="0.3"/>
    <row r="14" spans="1:10" ht="22.5" customHeight="1" thickTop="1" thickBot="1" x14ac:dyDescent="0.4">
      <c r="A14" s="74" t="s">
        <v>4</v>
      </c>
      <c r="B14" s="75"/>
      <c r="C14" s="75"/>
      <c r="D14" s="76"/>
      <c r="E14" s="13"/>
      <c r="F14" s="13"/>
      <c r="G14" s="13"/>
    </row>
    <row r="15" spans="1:10" ht="22.5" customHeight="1" thickTop="1" thickBot="1" x14ac:dyDescent="0.35">
      <c r="A15" s="77" t="s">
        <v>14</v>
      </c>
      <c r="B15" s="26" t="s">
        <v>5</v>
      </c>
      <c r="C15" s="79" t="s">
        <v>11</v>
      </c>
      <c r="D15" s="80"/>
      <c r="E15" s="13"/>
      <c r="F15" s="13"/>
      <c r="G15" s="13"/>
      <c r="H15" s="13"/>
      <c r="I15" s="13"/>
      <c r="J15" s="13"/>
    </row>
    <row r="16" spans="1:10" ht="22.5" customHeight="1" thickTop="1" x14ac:dyDescent="0.3">
      <c r="A16" s="77"/>
      <c r="B16" s="16" t="s">
        <v>12</v>
      </c>
      <c r="C16" s="17" t="s">
        <v>8</v>
      </c>
      <c r="D16" s="18">
        <v>4</v>
      </c>
      <c r="E16" s="13"/>
      <c r="F16" s="13"/>
      <c r="G16" s="13"/>
      <c r="H16" s="13"/>
      <c r="I16" s="13"/>
      <c r="J16" s="13"/>
    </row>
    <row r="17" spans="1:10" ht="22.5" customHeight="1" x14ac:dyDescent="0.3">
      <c r="A17" s="77"/>
      <c r="B17" s="25" t="s">
        <v>13</v>
      </c>
      <c r="C17" s="20" t="s">
        <v>15</v>
      </c>
      <c r="D17" s="21">
        <v>42</v>
      </c>
      <c r="E17" s="13"/>
      <c r="F17" s="13"/>
      <c r="G17" s="13"/>
      <c r="H17" s="13"/>
      <c r="I17" s="13"/>
      <c r="J17" s="13"/>
    </row>
    <row r="18" spans="1:10" ht="22.5" customHeight="1" x14ac:dyDescent="0.3">
      <c r="A18" s="77"/>
      <c r="B18" s="19" t="s">
        <v>6</v>
      </c>
      <c r="C18" s="20" t="s">
        <v>7</v>
      </c>
      <c r="D18" s="21" t="s">
        <v>7</v>
      </c>
      <c r="E18" s="13"/>
      <c r="F18" s="13"/>
      <c r="G18" s="13"/>
    </row>
    <row r="19" spans="1:10" ht="22.5" customHeight="1" x14ac:dyDescent="0.3">
      <c r="A19" s="77"/>
      <c r="B19" s="19" t="s">
        <v>6</v>
      </c>
      <c r="C19" s="20" t="s">
        <v>7</v>
      </c>
      <c r="D19" s="21" t="s">
        <v>7</v>
      </c>
      <c r="E19" s="13"/>
      <c r="F19" s="13"/>
      <c r="G19" s="13"/>
    </row>
    <row r="20" spans="1:10" ht="22.5" customHeight="1" x14ac:dyDescent="0.3">
      <c r="A20" s="77"/>
      <c r="B20" s="19" t="s">
        <v>6</v>
      </c>
      <c r="C20" s="20" t="s">
        <v>7</v>
      </c>
      <c r="D20" s="21" t="s">
        <v>7</v>
      </c>
      <c r="E20" s="13"/>
      <c r="F20" s="13"/>
      <c r="G20" s="13"/>
    </row>
    <row r="21" spans="1:10" ht="22.5" customHeight="1" x14ac:dyDescent="0.3">
      <c r="A21" s="77"/>
      <c r="B21" s="19" t="s">
        <v>6</v>
      </c>
      <c r="C21" s="20" t="s">
        <v>7</v>
      </c>
      <c r="D21" s="21" t="s">
        <v>7</v>
      </c>
      <c r="E21" s="13"/>
      <c r="F21" s="13"/>
      <c r="G21" s="13"/>
    </row>
    <row r="22" spans="1:10" ht="22.5" customHeight="1" x14ac:dyDescent="0.3">
      <c r="A22" s="77"/>
      <c r="B22" s="19" t="s">
        <v>6</v>
      </c>
      <c r="C22" s="20" t="s">
        <v>7</v>
      </c>
      <c r="D22" s="21" t="s">
        <v>7</v>
      </c>
      <c r="E22" s="13"/>
      <c r="F22" s="13"/>
      <c r="G22" s="13"/>
    </row>
    <row r="23" spans="1:10" ht="22.5" customHeight="1" thickBot="1" x14ac:dyDescent="0.35">
      <c r="A23" s="77"/>
      <c r="B23" s="22" t="s">
        <v>6</v>
      </c>
      <c r="C23" s="23" t="s">
        <v>7</v>
      </c>
      <c r="D23" s="24" t="s">
        <v>7</v>
      </c>
      <c r="E23" s="13"/>
      <c r="F23" s="13"/>
      <c r="G23" s="13"/>
    </row>
    <row r="24" spans="1:10" ht="22.5" customHeight="1" thickTop="1" thickBot="1" x14ac:dyDescent="0.35">
      <c r="A24" s="78"/>
      <c r="B24" s="81" t="s">
        <v>1</v>
      </c>
      <c r="C24" s="81"/>
      <c r="D24" s="27">
        <v>180</v>
      </c>
      <c r="E24" s="13"/>
      <c r="F24" s="13"/>
      <c r="G24" s="13"/>
    </row>
    <row r="25" spans="1:10" ht="22.5" customHeight="1" thickTop="1" x14ac:dyDescent="0.3">
      <c r="A25" s="82" t="s">
        <v>16</v>
      </c>
      <c r="B25" s="82"/>
      <c r="C25" s="82"/>
      <c r="D25" s="82"/>
      <c r="E25" s="13"/>
      <c r="F25" s="13"/>
      <c r="G25" s="13"/>
    </row>
    <row r="26" spans="1:10" ht="22.5" customHeight="1" x14ac:dyDescent="0.3">
      <c r="A26" s="14"/>
      <c r="B26" s="13"/>
      <c r="C26" s="13"/>
      <c r="D26" s="15"/>
      <c r="E26" s="13"/>
      <c r="F26" s="13"/>
      <c r="G26" s="13"/>
    </row>
    <row r="27" spans="1:10" ht="22.5" customHeight="1" x14ac:dyDescent="0.3">
      <c r="A27" s="14"/>
      <c r="B27" s="13"/>
      <c r="C27" s="13"/>
      <c r="D27" s="15"/>
      <c r="E27" s="13"/>
      <c r="F27" s="13"/>
      <c r="G27" s="13"/>
    </row>
    <row r="28" spans="1:10" ht="22.5" customHeight="1" x14ac:dyDescent="0.3">
      <c r="A28" s="14"/>
      <c r="B28" s="13"/>
      <c r="C28" s="13"/>
      <c r="D28" s="15"/>
      <c r="E28" s="13"/>
      <c r="F28" s="13"/>
      <c r="G28" s="13"/>
    </row>
    <row r="29" spans="1:10" ht="22.5" customHeight="1" x14ac:dyDescent="0.3">
      <c r="A29" s="14"/>
      <c r="B29" s="13"/>
      <c r="C29" s="13"/>
      <c r="D29" s="15"/>
      <c r="E29" s="13"/>
      <c r="F29" s="13"/>
      <c r="G29" s="13"/>
    </row>
    <row r="30" spans="1:10" ht="22.5" customHeight="1" x14ac:dyDescent="0.3">
      <c r="A30" s="14"/>
      <c r="B30" s="13"/>
      <c r="C30" s="13"/>
      <c r="D30" s="15"/>
      <c r="E30" s="13"/>
      <c r="F30" s="13"/>
      <c r="G30" s="13"/>
    </row>
    <row r="31" spans="1:10" ht="22.5" customHeight="1" x14ac:dyDescent="0.3">
      <c r="A31" s="14"/>
      <c r="B31" s="13"/>
      <c r="C31" s="13"/>
      <c r="D31" s="15"/>
      <c r="E31" s="13"/>
      <c r="F31" s="13"/>
      <c r="G31" s="13"/>
    </row>
    <row r="32" spans="1:10" ht="22.5" customHeight="1" x14ac:dyDescent="0.3">
      <c r="A32" s="14"/>
      <c r="B32" s="13"/>
      <c r="C32" s="13"/>
      <c r="D32" s="15"/>
      <c r="E32" s="13"/>
      <c r="F32" s="13"/>
      <c r="G32" s="13"/>
    </row>
    <row r="33" spans="1:7" ht="22.5" customHeight="1" x14ac:dyDescent="0.3">
      <c r="A33" s="14"/>
      <c r="B33" s="13"/>
      <c r="C33" s="13"/>
      <c r="D33" s="15"/>
      <c r="E33" s="13"/>
      <c r="F33" s="13"/>
      <c r="G33" s="13"/>
    </row>
    <row r="34" spans="1:7" ht="22.5" customHeight="1" x14ac:dyDescent="0.3">
      <c r="A34" s="14"/>
      <c r="B34" s="13"/>
      <c r="C34" s="13"/>
      <c r="D34" s="15"/>
      <c r="E34" s="13"/>
      <c r="F34" s="13"/>
      <c r="G34" s="13"/>
    </row>
    <row r="35" spans="1:7" ht="22.5" customHeight="1" x14ac:dyDescent="0.3">
      <c r="A35" s="14"/>
      <c r="B35" s="13"/>
      <c r="C35" s="13"/>
      <c r="D35" s="15"/>
      <c r="E35" s="13"/>
      <c r="F35" s="13"/>
      <c r="G35" s="13"/>
    </row>
  </sheetData>
  <mergeCells count="9">
    <mergeCell ref="A1:D1"/>
    <mergeCell ref="A2:A11"/>
    <mergeCell ref="C2:D2"/>
    <mergeCell ref="B11:C11"/>
    <mergeCell ref="A14:D14"/>
    <mergeCell ref="A15:A24"/>
    <mergeCell ref="C15:D15"/>
    <mergeCell ref="B24:C24"/>
    <mergeCell ref="A25:D2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N62"/>
  <sheetViews>
    <sheetView showGridLines="0" tabSelected="1" topLeftCell="A61" zoomScale="85" zoomScaleNormal="85" workbookViewId="0">
      <selection activeCell="E17" sqref="E17"/>
    </sheetView>
  </sheetViews>
  <sheetFormatPr defaultRowHeight="15" x14ac:dyDescent="0.25"/>
  <cols>
    <col min="2" max="2" width="9.5703125" bestFit="1" customWidth="1"/>
    <col min="3" max="3" width="16.5703125" customWidth="1"/>
    <col min="4" max="4" width="33.42578125" bestFit="1" customWidth="1"/>
    <col min="5" max="5" width="11.7109375" customWidth="1"/>
    <col min="6" max="6" width="11.140625" bestFit="1" customWidth="1"/>
    <col min="7" max="7" width="11.140625" customWidth="1"/>
    <col min="8" max="8" width="9.5703125" bestFit="1" customWidth="1"/>
    <col min="9" max="9" width="10.7109375" customWidth="1"/>
    <col min="10" max="10" width="18.85546875" customWidth="1"/>
    <col min="11" max="11" width="49.42578125" bestFit="1" customWidth="1"/>
    <col min="12" max="12" width="11.85546875" bestFit="1" customWidth="1"/>
    <col min="13" max="13" width="11" bestFit="1" customWidth="1"/>
  </cols>
  <sheetData>
    <row r="2" spans="2:11" ht="18.75" x14ac:dyDescent="0.3">
      <c r="B2" s="56" t="s">
        <v>31</v>
      </c>
    </row>
    <row r="4" spans="2:11" ht="18.75" x14ac:dyDescent="0.3">
      <c r="B4" s="57" t="s">
        <v>32</v>
      </c>
      <c r="I4" s="57" t="s">
        <v>37</v>
      </c>
      <c r="J4" s="34"/>
    </row>
    <row r="6" spans="2:11" ht="18.75" x14ac:dyDescent="0.3">
      <c r="B6" s="60" t="s">
        <v>33</v>
      </c>
      <c r="C6" s="61"/>
      <c r="D6" s="62"/>
      <c r="E6" s="28"/>
      <c r="F6" s="28"/>
      <c r="G6" s="28"/>
      <c r="I6" s="63" t="s">
        <v>33</v>
      </c>
      <c r="J6" s="64"/>
      <c r="K6" s="69"/>
    </row>
    <row r="7" spans="2:11" ht="18.75" x14ac:dyDescent="0.3">
      <c r="B7" s="65" t="s">
        <v>34</v>
      </c>
      <c r="C7" s="65" t="s">
        <v>35</v>
      </c>
      <c r="D7" s="65" t="s">
        <v>36</v>
      </c>
      <c r="E7" s="28"/>
      <c r="F7" s="28"/>
      <c r="G7" s="28"/>
      <c r="I7" s="65" t="s">
        <v>34</v>
      </c>
      <c r="J7" s="65" t="s">
        <v>35</v>
      </c>
      <c r="K7" s="65" t="s">
        <v>36</v>
      </c>
    </row>
    <row r="8" spans="2:11" ht="18.75" x14ac:dyDescent="0.3">
      <c r="B8" s="66">
        <f>'2014_2'!A2</f>
        <v>1416</v>
      </c>
      <c r="C8" s="66">
        <f>'2014_2'!A92</f>
        <v>1815</v>
      </c>
      <c r="D8" s="66">
        <f>C8-B8</f>
        <v>399</v>
      </c>
      <c r="E8" s="28"/>
      <c r="F8" s="28"/>
      <c r="G8" s="28"/>
      <c r="I8" s="67">
        <f>'2015_1'!A2</f>
        <v>1463</v>
      </c>
      <c r="J8" s="67">
        <f>'2015_1'!A127</f>
        <v>2422</v>
      </c>
      <c r="K8" s="67">
        <f>J8-I8</f>
        <v>959</v>
      </c>
    </row>
    <row r="11" spans="2:11" ht="18.75" x14ac:dyDescent="0.3">
      <c r="B11" s="56" t="s">
        <v>38</v>
      </c>
    </row>
    <row r="13" spans="2:11" s="28" customFormat="1" ht="18.75" x14ac:dyDescent="0.3"/>
    <row r="14" spans="2:11" s="28" customFormat="1" ht="20.25" x14ac:dyDescent="0.35">
      <c r="B14" s="57" t="s">
        <v>64</v>
      </c>
    </row>
    <row r="15" spans="2:11" s="28" customFormat="1" ht="18.75" x14ac:dyDescent="0.3">
      <c r="B15" s="57"/>
    </row>
    <row r="16" spans="2:11" s="28" customFormat="1" ht="21" x14ac:dyDescent="0.35">
      <c r="B16" s="68" t="s">
        <v>32</v>
      </c>
      <c r="I16" s="68" t="s">
        <v>37</v>
      </c>
    </row>
    <row r="17" spans="2:14" s="28" customFormat="1" ht="18.75" x14ac:dyDescent="0.3">
      <c r="B17" s="28" t="s">
        <v>19</v>
      </c>
      <c r="C17" s="58">
        <f>D8</f>
        <v>399</v>
      </c>
      <c r="D17" s="28" t="s">
        <v>36</v>
      </c>
      <c r="I17" s="28" t="s">
        <v>19</v>
      </c>
      <c r="J17" s="58">
        <f>K8</f>
        <v>959</v>
      </c>
      <c r="K17" s="28" t="s">
        <v>36</v>
      </c>
    </row>
    <row r="18" spans="2:14" s="28" customFormat="1" ht="18.75" x14ac:dyDescent="0.3">
      <c r="B18" s="28" t="s">
        <v>20</v>
      </c>
      <c r="C18" s="28">
        <v>180</v>
      </c>
      <c r="D18" s="28" t="s">
        <v>40</v>
      </c>
      <c r="E18" s="59"/>
      <c r="I18" s="28" t="s">
        <v>20</v>
      </c>
      <c r="J18" s="28">
        <v>180</v>
      </c>
      <c r="K18" s="28" t="s">
        <v>40</v>
      </c>
    </row>
    <row r="19" spans="2:14" s="28" customFormat="1" ht="18.75" x14ac:dyDescent="0.3">
      <c r="B19" s="28" t="s">
        <v>21</v>
      </c>
      <c r="C19" s="28">
        <f>ROUNDUP((1+3.322*(LOG(C18))),0)</f>
        <v>9</v>
      </c>
      <c r="D19" s="28" t="s">
        <v>39</v>
      </c>
      <c r="I19" s="28" t="s">
        <v>21</v>
      </c>
      <c r="J19" s="28">
        <f>ROUNDUP((1+3.322*(LOG(J18))),0)</f>
        <v>9</v>
      </c>
      <c r="K19" s="28" t="s">
        <v>39</v>
      </c>
    </row>
    <row r="20" spans="2:14" s="28" customFormat="1" ht="18.75" x14ac:dyDescent="0.3">
      <c r="B20" s="28" t="s">
        <v>22</v>
      </c>
      <c r="C20" s="58">
        <f>ROUNDUP(C17/C19,0)</f>
        <v>45</v>
      </c>
      <c r="D20" s="28" t="s">
        <v>41</v>
      </c>
      <c r="I20" s="28" t="s">
        <v>22</v>
      </c>
      <c r="J20" s="58">
        <f>ROUNDUP(J17/J19,0)</f>
        <v>107</v>
      </c>
      <c r="K20" s="28" t="s">
        <v>41</v>
      </c>
    </row>
    <row r="24" spans="2:14" ht="18.75" x14ac:dyDescent="0.3">
      <c r="B24" s="83" t="s">
        <v>17</v>
      </c>
      <c r="C24" s="36" t="s">
        <v>5</v>
      </c>
      <c r="D24" s="37" t="s">
        <v>11</v>
      </c>
      <c r="E24" s="37"/>
      <c r="F24" s="43"/>
      <c r="G24" s="43"/>
      <c r="I24" s="84" t="s">
        <v>14</v>
      </c>
      <c r="J24" s="46" t="s">
        <v>5</v>
      </c>
      <c r="K24" s="46" t="s">
        <v>11</v>
      </c>
      <c r="L24" s="46"/>
      <c r="M24" s="49"/>
      <c r="N24" s="50"/>
    </row>
    <row r="25" spans="2:14" ht="18.75" x14ac:dyDescent="0.3">
      <c r="B25" s="83"/>
      <c r="C25" s="36"/>
      <c r="D25" s="37"/>
      <c r="E25" s="37" t="s">
        <v>43</v>
      </c>
      <c r="F25" s="37" t="s">
        <v>44</v>
      </c>
      <c r="G25" s="43"/>
      <c r="I25" s="84"/>
      <c r="J25" s="46"/>
      <c r="K25" s="46"/>
      <c r="L25" s="47" t="s">
        <v>43</v>
      </c>
      <c r="M25" s="47" t="s">
        <v>44</v>
      </c>
      <c r="N25" s="50"/>
    </row>
    <row r="26" spans="2:14" ht="15.75" x14ac:dyDescent="0.25">
      <c r="B26" s="83"/>
      <c r="C26" s="38" t="s">
        <v>45</v>
      </c>
      <c r="D26" s="53"/>
      <c r="E26" s="40"/>
      <c r="F26" s="45"/>
      <c r="G26" s="54"/>
      <c r="I26" s="84"/>
      <c r="J26" s="38" t="s">
        <v>54</v>
      </c>
      <c r="K26" s="53"/>
      <c r="L26" s="40"/>
      <c r="M26" s="41"/>
      <c r="N26" s="55"/>
    </row>
    <row r="27" spans="2:14" ht="15.75" x14ac:dyDescent="0.25">
      <c r="B27" s="83"/>
      <c r="C27" s="38" t="s">
        <v>46</v>
      </c>
      <c r="D27" s="53"/>
      <c r="E27" s="40"/>
      <c r="F27" s="45"/>
      <c r="G27" s="54"/>
      <c r="I27" s="84"/>
      <c r="J27" s="38" t="s">
        <v>55</v>
      </c>
      <c r="K27" s="53"/>
      <c r="L27" s="40"/>
      <c r="M27" s="41"/>
      <c r="N27" s="55"/>
    </row>
    <row r="28" spans="2:14" ht="15.75" x14ac:dyDescent="0.25">
      <c r="B28" s="83"/>
      <c r="C28" s="38" t="s">
        <v>47</v>
      </c>
      <c r="D28" s="53"/>
      <c r="E28" s="40"/>
      <c r="F28" s="45"/>
      <c r="G28" s="54"/>
      <c r="I28" s="84"/>
      <c r="J28" s="38" t="s">
        <v>56</v>
      </c>
      <c r="K28" s="53"/>
      <c r="L28" s="40"/>
      <c r="M28" s="41"/>
      <c r="N28" s="55"/>
    </row>
    <row r="29" spans="2:14" ht="15.75" x14ac:dyDescent="0.25">
      <c r="B29" s="83"/>
      <c r="C29" s="38" t="s">
        <v>48</v>
      </c>
      <c r="D29" s="53"/>
      <c r="E29" s="40"/>
      <c r="F29" s="45"/>
      <c r="G29" s="54"/>
      <c r="I29" s="84"/>
      <c r="J29" s="38" t="s">
        <v>57</v>
      </c>
      <c r="K29" s="53"/>
      <c r="L29" s="40"/>
      <c r="M29" s="41"/>
      <c r="N29" s="55"/>
    </row>
    <row r="30" spans="2:14" ht="15.75" x14ac:dyDescent="0.25">
      <c r="B30" s="83"/>
      <c r="C30" s="38" t="s">
        <v>49</v>
      </c>
      <c r="D30" s="53"/>
      <c r="E30" s="40"/>
      <c r="F30" s="45"/>
      <c r="G30" s="54"/>
      <c r="I30" s="84"/>
      <c r="J30" s="38" t="s">
        <v>58</v>
      </c>
      <c r="K30" s="53"/>
      <c r="L30" s="40"/>
      <c r="M30" s="41"/>
      <c r="N30" s="55"/>
    </row>
    <row r="31" spans="2:14" ht="15.75" x14ac:dyDescent="0.25">
      <c r="B31" s="83"/>
      <c r="C31" s="38" t="s">
        <v>50</v>
      </c>
      <c r="D31" s="53"/>
      <c r="E31" s="40"/>
      <c r="F31" s="45"/>
      <c r="G31" s="54"/>
      <c r="I31" s="84"/>
      <c r="J31" s="38" t="s">
        <v>59</v>
      </c>
      <c r="K31" s="53"/>
      <c r="L31" s="40"/>
      <c r="M31" s="41"/>
      <c r="N31" s="55"/>
    </row>
    <row r="32" spans="2:14" ht="15.75" x14ac:dyDescent="0.25">
      <c r="B32" s="83"/>
      <c r="C32" s="38" t="s">
        <v>51</v>
      </c>
      <c r="D32" s="53"/>
      <c r="E32" s="40"/>
      <c r="F32" s="45"/>
      <c r="G32" s="54"/>
      <c r="I32" s="84"/>
      <c r="J32" s="38" t="s">
        <v>60</v>
      </c>
      <c r="K32" s="53"/>
      <c r="L32" s="40"/>
      <c r="M32" s="41"/>
      <c r="N32" s="55"/>
    </row>
    <row r="33" spans="2:14" ht="15.75" x14ac:dyDescent="0.25">
      <c r="B33" s="83"/>
      <c r="C33" s="38" t="s">
        <v>52</v>
      </c>
      <c r="D33" s="53"/>
      <c r="E33" s="40"/>
      <c r="F33" s="45"/>
      <c r="G33" s="54"/>
      <c r="I33" s="84"/>
      <c r="J33" s="38" t="s">
        <v>61</v>
      </c>
      <c r="K33" s="53"/>
      <c r="L33" s="40"/>
      <c r="M33" s="41"/>
      <c r="N33" s="55"/>
    </row>
    <row r="34" spans="2:14" ht="15.75" x14ac:dyDescent="0.25">
      <c r="B34" s="83"/>
      <c r="C34" s="38" t="s">
        <v>53</v>
      </c>
      <c r="D34" s="53"/>
      <c r="E34" s="40"/>
      <c r="F34" s="45"/>
      <c r="G34" s="54"/>
      <c r="I34" s="84"/>
      <c r="J34" s="38" t="s">
        <v>62</v>
      </c>
      <c r="K34" s="53"/>
      <c r="L34" s="40"/>
      <c r="M34" s="41"/>
      <c r="N34" s="55"/>
    </row>
    <row r="35" spans="2:14" ht="15.75" x14ac:dyDescent="0.25">
      <c r="B35" s="83"/>
      <c r="C35" s="38"/>
      <c r="D35" s="52"/>
      <c r="E35" s="40"/>
      <c r="F35" s="45"/>
      <c r="G35" s="43"/>
      <c r="I35" s="84"/>
      <c r="J35" s="38"/>
      <c r="K35" s="39"/>
      <c r="L35" s="40"/>
      <c r="M35" s="41"/>
      <c r="N35" s="50"/>
    </row>
    <row r="36" spans="2:14" ht="18.75" x14ac:dyDescent="0.3">
      <c r="B36" s="83"/>
      <c r="C36" s="85" t="s">
        <v>1</v>
      </c>
      <c r="D36" s="85"/>
      <c r="E36" s="42">
        <f>SUM(E26:E35)</f>
        <v>0</v>
      </c>
      <c r="F36" s="44">
        <f>E36/$E$55</f>
        <v>0</v>
      </c>
      <c r="G36" s="43"/>
      <c r="I36" s="84"/>
      <c r="J36" s="48" t="s">
        <v>1</v>
      </c>
      <c r="K36" s="48"/>
      <c r="L36" s="48">
        <f>SUM(L26:L35)</f>
        <v>0</v>
      </c>
      <c r="M36" s="51">
        <f>L36/$L$55</f>
        <v>0</v>
      </c>
      <c r="N36" s="50"/>
    </row>
    <row r="40" spans="2:14" ht="18.75" x14ac:dyDescent="0.3">
      <c r="B40" s="56" t="s">
        <v>63</v>
      </c>
    </row>
    <row r="42" spans="2:14" s="28" customFormat="1" ht="21" x14ac:dyDescent="0.35">
      <c r="B42" s="68" t="s">
        <v>32</v>
      </c>
      <c r="I42" s="68" t="s">
        <v>37</v>
      </c>
    </row>
    <row r="43" spans="2:14" ht="18.75" x14ac:dyDescent="0.3">
      <c r="B43" s="83" t="s">
        <v>17</v>
      </c>
      <c r="C43" s="36" t="s">
        <v>5</v>
      </c>
      <c r="D43" s="37" t="s">
        <v>11</v>
      </c>
      <c r="E43" s="37"/>
      <c r="F43" s="43"/>
      <c r="G43" s="43"/>
      <c r="I43" s="84" t="s">
        <v>14</v>
      </c>
      <c r="J43" s="46" t="s">
        <v>5</v>
      </c>
      <c r="K43" s="46" t="s">
        <v>11</v>
      </c>
      <c r="L43" s="46"/>
      <c r="M43" s="49"/>
      <c r="N43" s="50"/>
    </row>
    <row r="44" spans="2:14" ht="18.75" x14ac:dyDescent="0.3">
      <c r="B44" s="83"/>
      <c r="C44" s="36"/>
      <c r="D44" s="37"/>
      <c r="E44" s="37" t="s">
        <v>43</v>
      </c>
      <c r="F44" s="37" t="s">
        <v>44</v>
      </c>
      <c r="G44" s="43"/>
      <c r="I44" s="84"/>
      <c r="J44" s="46"/>
      <c r="K44" s="46"/>
      <c r="L44" s="47" t="s">
        <v>43</v>
      </c>
      <c r="M44" s="47" t="s">
        <v>44</v>
      </c>
      <c r="N44" s="50"/>
    </row>
    <row r="45" spans="2:14" ht="15.75" x14ac:dyDescent="0.25">
      <c r="B45" s="83"/>
      <c r="C45" s="38" t="str">
        <f>B8&amp;" a "&amp;ROUND(B8+C20,0)</f>
        <v>1416 a 1461</v>
      </c>
      <c r="D45" s="53" t="str">
        <f>REPT("|",E45)</f>
        <v>|||</v>
      </c>
      <c r="E45" s="40">
        <v>3</v>
      </c>
      <c r="F45" s="45">
        <f t="shared" ref="F45:F53" si="0">E45/$E$55</f>
        <v>1.6666666666666666E-2</v>
      </c>
      <c r="G45" s="54"/>
      <c r="I45" s="84"/>
      <c r="J45" s="38" t="str">
        <f>I8&amp;" a "&amp;ROUND(I8+J20,0)</f>
        <v>1463 a 1570</v>
      </c>
      <c r="K45" s="53" t="str">
        <f t="shared" ref="K45:K53" si="1">REPT("|",L45)</f>
        <v>||||||||||||||</v>
      </c>
      <c r="L45" s="40">
        <v>14</v>
      </c>
      <c r="M45" s="41">
        <f t="shared" ref="M45:M53" si="2">L45/$L$55</f>
        <v>7.7777777777777779E-2</v>
      </c>
      <c r="N45" s="55"/>
    </row>
    <row r="46" spans="2:14" ht="15.75" x14ac:dyDescent="0.25">
      <c r="B46" s="83"/>
      <c r="C46" s="38" t="str">
        <f>VALUE(RIGHT(C45,4))+1&amp;" a "&amp;ROUND(VALUE(RIGHT(C45,4))+C$20,0)</f>
        <v>1462 a 1506</v>
      </c>
      <c r="D46" s="53" t="str">
        <f t="shared" ref="D46:D53" si="3">REPT("|",E46)</f>
        <v>|||||||||||||||</v>
      </c>
      <c r="E46" s="40">
        <v>15</v>
      </c>
      <c r="F46" s="45">
        <f t="shared" si="0"/>
        <v>8.3333333333333329E-2</v>
      </c>
      <c r="G46" s="54"/>
      <c r="I46" s="84"/>
      <c r="J46" s="38" t="str">
        <f t="shared" ref="J46:J53" si="4">VALUE(RIGHT(J45,4))+1&amp;" a "&amp;ROUND(VALUE(RIGHT(J45,4))+J$20,0)</f>
        <v>1571 a 1677</v>
      </c>
      <c r="K46" s="53" t="str">
        <f t="shared" si="1"/>
        <v>||||||||||||||||||||||||||||||||</v>
      </c>
      <c r="L46" s="40">
        <v>32</v>
      </c>
      <c r="M46" s="41">
        <f t="shared" si="2"/>
        <v>0.17777777777777778</v>
      </c>
      <c r="N46" s="55"/>
    </row>
    <row r="47" spans="2:14" ht="15.75" x14ac:dyDescent="0.25">
      <c r="B47" s="83"/>
      <c r="C47" s="38" t="str">
        <f t="shared" ref="C47:C53" si="5">VALUE(RIGHT(C46,4))+1&amp;" a "&amp;ROUND(VALUE(RIGHT(C46,4))+C$20,0)</f>
        <v>1507 a 1551</v>
      </c>
      <c r="D47" s="53" t="str">
        <f t="shared" si="3"/>
        <v>||||||||||||||||||||||</v>
      </c>
      <c r="E47" s="40">
        <v>22</v>
      </c>
      <c r="F47" s="45">
        <f t="shared" si="0"/>
        <v>0.12222222222222222</v>
      </c>
      <c r="G47" s="54"/>
      <c r="I47" s="84"/>
      <c r="J47" s="38" t="str">
        <f t="shared" si="4"/>
        <v>1678 a 1784</v>
      </c>
      <c r="K47" s="53" t="str">
        <f t="shared" si="1"/>
        <v>|||||||||||||||||||||||||||||||||||||||||||||||||||||||</v>
      </c>
      <c r="L47" s="40">
        <v>55</v>
      </c>
      <c r="M47" s="41">
        <f t="shared" si="2"/>
        <v>0.30555555555555558</v>
      </c>
      <c r="N47" s="55"/>
    </row>
    <row r="48" spans="2:14" ht="15.75" x14ac:dyDescent="0.25">
      <c r="B48" s="83"/>
      <c r="C48" s="38" t="str">
        <f t="shared" si="5"/>
        <v>1552 a 1596</v>
      </c>
      <c r="D48" s="53" t="str">
        <f t="shared" si="3"/>
        <v>|||||||||||||||||||||||||||||||||||||</v>
      </c>
      <c r="E48" s="40">
        <v>37</v>
      </c>
      <c r="F48" s="45">
        <f t="shared" si="0"/>
        <v>0.20555555555555555</v>
      </c>
      <c r="G48" s="54"/>
      <c r="I48" s="84"/>
      <c r="J48" s="38" t="str">
        <f t="shared" si="4"/>
        <v>1785 a 1891</v>
      </c>
      <c r="K48" s="53" t="str">
        <f t="shared" si="1"/>
        <v>||||||||||||||||||||||||||||</v>
      </c>
      <c r="L48" s="40">
        <v>28</v>
      </c>
      <c r="M48" s="41">
        <f t="shared" si="2"/>
        <v>0.15555555555555556</v>
      </c>
      <c r="N48" s="55"/>
    </row>
    <row r="49" spans="2:14" ht="15.75" x14ac:dyDescent="0.25">
      <c r="B49" s="83"/>
      <c r="C49" s="38" t="str">
        <f t="shared" si="5"/>
        <v>1597 a 1641</v>
      </c>
      <c r="D49" s="53" t="str">
        <f t="shared" si="3"/>
        <v>|||||||||||||||||||||||||||||||||||</v>
      </c>
      <c r="E49" s="40">
        <v>35</v>
      </c>
      <c r="F49" s="45">
        <f t="shared" si="0"/>
        <v>0.19444444444444445</v>
      </c>
      <c r="G49" s="54"/>
      <c r="I49" s="84"/>
      <c r="J49" s="38" t="str">
        <f t="shared" si="4"/>
        <v>1892 a 1998</v>
      </c>
      <c r="K49" s="53" t="str">
        <f t="shared" si="1"/>
        <v>||||||||||||||||||</v>
      </c>
      <c r="L49" s="40">
        <v>18</v>
      </c>
      <c r="M49" s="41">
        <f t="shared" si="2"/>
        <v>0.1</v>
      </c>
      <c r="N49" s="55"/>
    </row>
    <row r="50" spans="2:14" ht="15.75" x14ac:dyDescent="0.25">
      <c r="B50" s="83"/>
      <c r="C50" s="38" t="str">
        <f t="shared" si="5"/>
        <v>1642 a 1686</v>
      </c>
      <c r="D50" s="53" t="str">
        <f t="shared" si="3"/>
        <v>|||||||||||||||||||||||||||||||||||</v>
      </c>
      <c r="E50" s="40">
        <v>35</v>
      </c>
      <c r="F50" s="45">
        <f t="shared" si="0"/>
        <v>0.19444444444444445</v>
      </c>
      <c r="G50" s="54"/>
      <c r="I50" s="84"/>
      <c r="J50" s="38" t="str">
        <f t="shared" si="4"/>
        <v>1999 a 2105</v>
      </c>
      <c r="K50" s="53" t="str">
        <f t="shared" si="1"/>
        <v>|||||||||</v>
      </c>
      <c r="L50" s="40">
        <v>9</v>
      </c>
      <c r="M50" s="41">
        <f t="shared" si="2"/>
        <v>0.05</v>
      </c>
      <c r="N50" s="55"/>
    </row>
    <row r="51" spans="2:14" ht="15.75" x14ac:dyDescent="0.25">
      <c r="B51" s="83"/>
      <c r="C51" s="38" t="str">
        <f t="shared" si="5"/>
        <v>1687 a 1731</v>
      </c>
      <c r="D51" s="53" t="str">
        <f t="shared" si="3"/>
        <v>|||||||||||||||||||||||</v>
      </c>
      <c r="E51" s="40">
        <v>23</v>
      </c>
      <c r="F51" s="45">
        <f t="shared" si="0"/>
        <v>0.12777777777777777</v>
      </c>
      <c r="G51" s="54"/>
      <c r="I51" s="84"/>
      <c r="J51" s="38" t="str">
        <f t="shared" si="4"/>
        <v>2106 a 2212</v>
      </c>
      <c r="K51" s="53" t="str">
        <f t="shared" si="1"/>
        <v>|||||||||||</v>
      </c>
      <c r="L51" s="40">
        <v>11</v>
      </c>
      <c r="M51" s="41">
        <f t="shared" si="2"/>
        <v>6.1111111111111109E-2</v>
      </c>
      <c r="N51" s="55"/>
    </row>
    <row r="52" spans="2:14" ht="15.75" x14ac:dyDescent="0.25">
      <c r="B52" s="83"/>
      <c r="C52" s="38" t="str">
        <f t="shared" si="5"/>
        <v>1732 a 1776</v>
      </c>
      <c r="D52" s="53" t="str">
        <f t="shared" si="3"/>
        <v>||||||</v>
      </c>
      <c r="E52" s="40">
        <v>6</v>
      </c>
      <c r="F52" s="45">
        <f t="shared" si="0"/>
        <v>3.3333333333333333E-2</v>
      </c>
      <c r="G52" s="54"/>
      <c r="I52" s="84"/>
      <c r="J52" s="38" t="str">
        <f t="shared" si="4"/>
        <v>2213 a 2319</v>
      </c>
      <c r="K52" s="53" t="str">
        <f t="shared" si="1"/>
        <v>|||||||||</v>
      </c>
      <c r="L52" s="40">
        <v>9</v>
      </c>
      <c r="M52" s="41">
        <f t="shared" si="2"/>
        <v>0.05</v>
      </c>
      <c r="N52" s="55"/>
    </row>
    <row r="53" spans="2:14" ht="15.75" x14ac:dyDescent="0.25">
      <c r="B53" s="83"/>
      <c r="C53" s="38" t="str">
        <f t="shared" si="5"/>
        <v>1777 a 1821</v>
      </c>
      <c r="D53" s="53" t="str">
        <f t="shared" si="3"/>
        <v>||||</v>
      </c>
      <c r="E53" s="40">
        <v>4</v>
      </c>
      <c r="F53" s="45">
        <f t="shared" si="0"/>
        <v>2.2222222222222223E-2</v>
      </c>
      <c r="G53" s="54"/>
      <c r="I53" s="84"/>
      <c r="J53" s="38" t="str">
        <f t="shared" si="4"/>
        <v>2320 a 2426</v>
      </c>
      <c r="K53" s="53" t="str">
        <f t="shared" si="1"/>
        <v>||||</v>
      </c>
      <c r="L53" s="40">
        <v>4</v>
      </c>
      <c r="M53" s="41">
        <f t="shared" si="2"/>
        <v>2.2222222222222223E-2</v>
      </c>
      <c r="N53" s="55"/>
    </row>
    <row r="54" spans="2:14" ht="15.75" x14ac:dyDescent="0.25">
      <c r="B54" s="83"/>
      <c r="C54" s="38"/>
      <c r="D54" s="52"/>
      <c r="E54" s="40"/>
      <c r="F54" s="45"/>
      <c r="G54" s="43"/>
      <c r="I54" s="84"/>
      <c r="J54" s="38"/>
      <c r="K54" s="39"/>
      <c r="L54" s="40"/>
      <c r="M54" s="41"/>
      <c r="N54" s="50"/>
    </row>
    <row r="55" spans="2:14" ht="18.75" x14ac:dyDescent="0.3">
      <c r="B55" s="83"/>
      <c r="C55" s="85" t="s">
        <v>1</v>
      </c>
      <c r="D55" s="85"/>
      <c r="E55" s="42">
        <f>SUM(E45:E54)</f>
        <v>180</v>
      </c>
      <c r="F55" s="44">
        <f>E55/$E$55</f>
        <v>1</v>
      </c>
      <c r="G55" s="43"/>
      <c r="I55" s="84"/>
      <c r="J55" s="48" t="s">
        <v>1</v>
      </c>
      <c r="K55" s="48"/>
      <c r="L55" s="48">
        <f>SUM(L45:L54)</f>
        <v>180</v>
      </c>
      <c r="M55" s="51">
        <f>L55/$L$55</f>
        <v>1</v>
      </c>
      <c r="N55" s="50"/>
    </row>
    <row r="60" spans="2:14" ht="18.75" x14ac:dyDescent="0.3">
      <c r="B60" s="56" t="s">
        <v>42</v>
      </c>
    </row>
    <row r="61" spans="2:14" ht="18.75" x14ac:dyDescent="0.3">
      <c r="B61" s="56"/>
    </row>
    <row r="62" spans="2:14" s="28" customFormat="1" ht="21" x14ac:dyDescent="0.35">
      <c r="B62" s="68" t="s">
        <v>32</v>
      </c>
      <c r="J62" s="68" t="s">
        <v>37</v>
      </c>
    </row>
  </sheetData>
  <mergeCells count="6">
    <mergeCell ref="B24:B36"/>
    <mergeCell ref="I24:I36"/>
    <mergeCell ref="C36:D36"/>
    <mergeCell ref="B43:B55"/>
    <mergeCell ref="C55:D55"/>
    <mergeCell ref="I43:I5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2014_2</vt:lpstr>
      <vt:lpstr>Quadro1</vt:lpstr>
      <vt:lpstr>2015_1</vt:lpstr>
      <vt:lpstr>Quadro2</vt:lpstr>
      <vt:lpstr>Figura 1</vt:lpstr>
      <vt:lpstr>Resultado</vt:lpstr>
      <vt:lpstr>Quadro1!Area_de_extracao</vt:lpstr>
      <vt:lpstr>Quadro2!Area_de_extracao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Madalena Correia da Silva</cp:lastModifiedBy>
  <cp:lastPrinted>2008-07-09T19:22:44Z</cp:lastPrinted>
  <dcterms:created xsi:type="dcterms:W3CDTF">2008-07-07T23:53:25Z</dcterms:created>
  <dcterms:modified xsi:type="dcterms:W3CDTF">2015-09-15T16:32:52Z</dcterms:modified>
</cp:coreProperties>
</file>