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activeTab="1"/>
  </bookViews>
  <sheets>
    <sheet name="4.1 - Escopo do Produto" sheetId="1" r:id="rId1"/>
    <sheet name="4.2 - Requisitos do Projeto" sheetId="2" r:id="rId2"/>
    <sheet name="4.9 - Valores Estimados" sheetId="3" r:id="rId3"/>
    <sheet name="4.10 - Marcos do Cronograma" sheetId="4" r:id="rId4"/>
  </sheets>
  <externalReferences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F15" i="4" l="1"/>
  <c r="F14" i="4"/>
  <c r="F13" i="4"/>
  <c r="F12" i="4"/>
  <c r="F11" i="4"/>
  <c r="F10" i="4"/>
  <c r="F9" i="4"/>
  <c r="F8" i="4"/>
  <c r="F7" i="4"/>
  <c r="F6" i="4"/>
  <c r="F5" i="4"/>
  <c r="F4" i="4"/>
  <c r="F3" i="4"/>
  <c r="F2" i="4"/>
  <c r="F13" i="3" l="1"/>
  <c r="F12" i="3"/>
  <c r="F11" i="3"/>
  <c r="F10" i="3"/>
  <c r="F9" i="3"/>
  <c r="F8" i="3"/>
  <c r="F7" i="3"/>
  <c r="F6" i="3"/>
  <c r="F5" i="3"/>
  <c r="F4" i="3"/>
  <c r="F3" i="3"/>
  <c r="C2" i="3"/>
  <c r="F2" i="3" s="1"/>
  <c r="F14" i="3" s="1"/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C33" i="2"/>
  <c r="E33" i="2" s="1"/>
  <c r="E34" i="2"/>
  <c r="E35" i="2"/>
  <c r="E36" i="2"/>
  <c r="E38" i="2"/>
  <c r="E41" i="2" l="1"/>
</calcChain>
</file>

<file path=xl/comments1.xml><?xml version="1.0" encoding="utf-8"?>
<comments xmlns="http://schemas.openxmlformats.org/spreadsheetml/2006/main">
  <authors>
    <author>Eduardo Montes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>Eduardo Montes:</t>
        </r>
        <r>
          <rPr>
            <sz val="9"/>
            <color indexed="81"/>
            <rFont val="Tahoma"/>
            <family val="2"/>
          </rPr>
          <t xml:space="preserve">
R$35.000,00 (Contrato de mão de obra) + R$664,00 (Cimento, Areia e Rejunte)</t>
        </r>
      </text>
    </comment>
  </commentList>
</comments>
</file>

<file path=xl/sharedStrings.xml><?xml version="1.0" encoding="utf-8"?>
<sst xmlns="http://schemas.openxmlformats.org/spreadsheetml/2006/main" count="206" uniqueCount="113">
  <si>
    <t xml:space="preserve">Área do Terreno (m²) </t>
  </si>
  <si>
    <t xml:space="preserve">Testada </t>
  </si>
  <si>
    <t xml:space="preserve">Fração Ideal </t>
  </si>
  <si>
    <t xml:space="preserve">Área Construída (m²) </t>
  </si>
  <si>
    <t xml:space="preserve">Ano da Construção </t>
  </si>
  <si>
    <t xml:space="preserve">Data de Emissão </t>
  </si>
  <si>
    <t>Piso Superior</t>
  </si>
  <si>
    <t>Largura</t>
  </si>
  <si>
    <t>Comprimento</t>
  </si>
  <si>
    <t>Área (m2)</t>
  </si>
  <si>
    <t>Quarto 1</t>
  </si>
  <si>
    <t>Quarto 2</t>
  </si>
  <si>
    <t>Quarto de casal</t>
  </si>
  <si>
    <t xml:space="preserve"> 11/11/2017</t>
  </si>
  <si>
    <t>CARACTERISTICAS DO PRODUTO</t>
  </si>
  <si>
    <t>Tipo</t>
  </si>
  <si>
    <t>Comentário</t>
  </si>
  <si>
    <t>troca do portão da garagem</t>
  </si>
  <si>
    <t>Obrigatório</t>
  </si>
  <si>
    <t>troca do piso da garagem</t>
  </si>
  <si>
    <t>troca do revestimento de parede da garagem</t>
  </si>
  <si>
    <t>Desejado</t>
  </si>
  <si>
    <t>frente da casa/ pintura com textura</t>
  </si>
  <si>
    <t>troca das janelas (todas)</t>
  </si>
  <si>
    <t>troca da porta de entrada</t>
  </si>
  <si>
    <t>troca do piso da sala</t>
  </si>
  <si>
    <t>colocação de mais uma janela (sala)</t>
  </si>
  <si>
    <t>troca de piso da cozinha</t>
  </si>
  <si>
    <t>troca do revestimento de parede da cozinha</t>
  </si>
  <si>
    <t>troca do piso da área externa</t>
  </si>
  <si>
    <t>modernização do banheiro área externa</t>
  </si>
  <si>
    <t>troca do piso do andar superior (se necessário)</t>
  </si>
  <si>
    <t>troca do piso da escada (se necessário)</t>
  </si>
  <si>
    <t>modernização do lavabo</t>
  </si>
  <si>
    <t>modernização do banheiro superior</t>
  </si>
  <si>
    <t>troca das janelas (piso superior)</t>
  </si>
  <si>
    <t>construção do closet (quarto frente)</t>
  </si>
  <si>
    <t>construção de um banheiro (quarto frente)</t>
  </si>
  <si>
    <t>INSTALAÇÕES HIDRÁULICAS (VERIFICAR)</t>
  </si>
  <si>
    <t>INSTALAÇÕES ELÉTRICAS (VERIFICAR)</t>
  </si>
  <si>
    <t>SERVIÇO OU TRABALHO A SER ENTREGUE PELO PROJETO</t>
  </si>
  <si>
    <t>Fornecedor</t>
  </si>
  <si>
    <t>Material</t>
  </si>
  <si>
    <t>Ref. EAP</t>
  </si>
  <si>
    <t>Qtd</t>
  </si>
  <si>
    <t>Unitário</t>
  </si>
  <si>
    <t>Total</t>
  </si>
  <si>
    <t>Mão de obra</t>
  </si>
  <si>
    <t>Piso</t>
  </si>
  <si>
    <t>Cozinha</t>
  </si>
  <si>
    <t>Revestimento</t>
  </si>
  <si>
    <t>Pia</t>
  </si>
  <si>
    <t>Area Externa</t>
  </si>
  <si>
    <t>Banheiro Empregada</t>
  </si>
  <si>
    <t>Vaso</t>
  </si>
  <si>
    <t>Janelas</t>
  </si>
  <si>
    <t>Quartos</t>
  </si>
  <si>
    <t>tratamento do piso</t>
  </si>
  <si>
    <t>Portão</t>
  </si>
  <si>
    <t>Garagem</t>
  </si>
  <si>
    <t>Porta Lateral</t>
  </si>
  <si>
    <t>Desejável</t>
  </si>
  <si>
    <t>Porta Entrada</t>
  </si>
  <si>
    <t>Janela Alta</t>
  </si>
  <si>
    <t>Janela Baixa</t>
  </si>
  <si>
    <t>Sala</t>
  </si>
  <si>
    <t>Janela Lateral</t>
  </si>
  <si>
    <t>Lavabo</t>
  </si>
  <si>
    <t>Box</t>
  </si>
  <si>
    <t>Banheiro 1 e 2</t>
  </si>
  <si>
    <t>Porta Toalha</t>
  </si>
  <si>
    <t>Porta Papel</t>
  </si>
  <si>
    <t>torneira</t>
  </si>
  <si>
    <t>Argamassa</t>
  </si>
  <si>
    <t>Outros</t>
  </si>
  <si>
    <t>Cimento</t>
  </si>
  <si>
    <t>Areia</t>
  </si>
  <si>
    <t>Rejunte</t>
  </si>
  <si>
    <t>Pintura</t>
  </si>
  <si>
    <t>Total Material</t>
  </si>
  <si>
    <t>Domingos</t>
  </si>
  <si>
    <t>Entrega/Pacote de Trabalho</t>
  </si>
  <si>
    <t>Custos Diretos</t>
  </si>
  <si>
    <t>Custos Indiretos</t>
  </si>
  <si>
    <t>Reserva de contingência</t>
  </si>
  <si>
    <t>Nível de Confiança</t>
  </si>
  <si>
    <t>Método ou Técnica usada para estimar</t>
  </si>
  <si>
    <t>Definição do Projeto</t>
  </si>
  <si>
    <t>Opinião do Especialista</t>
  </si>
  <si>
    <t>Contratação dos serviços</t>
  </si>
  <si>
    <t>Reforma</t>
  </si>
  <si>
    <t>95 a 105%</t>
  </si>
  <si>
    <t xml:space="preserve">   Reforma Interna</t>
  </si>
  <si>
    <t xml:space="preserve">      Alvenaria</t>
  </si>
  <si>
    <t xml:space="preserve">      Pisos e azulejos</t>
  </si>
  <si>
    <t xml:space="preserve">      Hidráulica e Elétrica</t>
  </si>
  <si>
    <t xml:space="preserve">      Pinturas</t>
  </si>
  <si>
    <t xml:space="preserve">      Outros</t>
  </si>
  <si>
    <t xml:space="preserve">      Reforma interna concluída</t>
  </si>
  <si>
    <t xml:space="preserve">   Reforma Externa</t>
  </si>
  <si>
    <t>TOTAL</t>
  </si>
  <si>
    <t xml:space="preserve">Estimativa </t>
  </si>
  <si>
    <t>Atividade</t>
  </si>
  <si>
    <t>Prazo otimista
(Po) em dias</t>
  </si>
  <si>
    <t>Prazo Pessimista
(Pp) em dias</t>
  </si>
  <si>
    <t>Prazo mais provável
(Pmp) em dias</t>
  </si>
  <si>
    <t>Prazo Esperado
[Pe=(Po+Pp+4*Pmp/6)]</t>
  </si>
  <si>
    <t>Gerenciamento do projeto</t>
  </si>
  <si>
    <t>Alvenaria</t>
  </si>
  <si>
    <t>Pisos e azulejos</t>
  </si>
  <si>
    <t>Hidráulica e Elétrica</t>
  </si>
  <si>
    <t>Pinturas</t>
  </si>
  <si>
    <t>Liberação do apto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</si>
</sst>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</font>
    <font>
      <sz val="11"/>
      <color indexed="9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4F81B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2" borderId="0" applyNumberFormat="0" applyBorder="0" applyAlignment="0" applyProtection="0"/>
    <xf numFmtId="0" fontId="5" fillId="0" borderId="0"/>
    <xf numFmtId="0" fontId="7" fillId="0" borderId="0"/>
    <xf numFmtId="0" fontId="7" fillId="0" borderId="0"/>
  </cellStyleXfs>
  <cellXfs count="31">
    <xf numFmtId="0" fontId="0" fillId="0" borderId="0" xfId="0"/>
    <xf numFmtId="0" fontId="4" fillId="0" borderId="1" xfId="8" applyFont="1" applyBorder="1"/>
    <xf numFmtId="0" fontId="4" fillId="0" borderId="0" xfId="8" applyFont="1"/>
    <xf numFmtId="0" fontId="4" fillId="0" borderId="1" xfId="9" applyFont="1" applyBorder="1"/>
    <xf numFmtId="0" fontId="4" fillId="4" borderId="1" xfId="9" applyFont="1" applyFill="1" applyBorder="1"/>
    <xf numFmtId="0" fontId="4" fillId="0" borderId="2" xfId="8" applyFont="1" applyBorder="1"/>
    <xf numFmtId="0" fontId="0" fillId="0" borderId="3" xfId="0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0" fillId="2" borderId="0" xfId="7" applyFont="1" applyAlignment="1">
      <alignment horizontal="center"/>
    </xf>
    <xf numFmtId="0" fontId="8" fillId="0" borderId="0" xfId="0" applyNumberFormat="1" applyFont="1" applyFill="1" applyBorder="1" applyAlignment="1" applyProtection="1"/>
    <xf numFmtId="0" fontId="11" fillId="8" borderId="0" xfId="0" applyNumberFormat="1" applyFont="1" applyFill="1" applyBorder="1" applyAlignment="1" applyProtection="1"/>
    <xf numFmtId="0" fontId="8" fillId="6" borderId="0" xfId="0" applyNumberFormat="1" applyFont="1" applyFill="1" applyBorder="1" applyAlignment="1" applyProtection="1"/>
    <xf numFmtId="0" fontId="4" fillId="0" borderId="0" xfId="0" applyFont="1"/>
    <xf numFmtId="0" fontId="3" fillId="2" borderId="1" xfId="2" applyBorder="1" applyAlignment="1">
      <alignment horizontal="center" vertical="center" wrapText="1"/>
    </xf>
    <xf numFmtId="0" fontId="9" fillId="0" borderId="0" xfId="0" applyFont="1"/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4" fillId="0" borderId="1" xfId="0" applyNumberFormat="1" applyFont="1" applyBorder="1"/>
    <xf numFmtId="0" fontId="3" fillId="3" borderId="0" xfId="3" applyAlignment="1">
      <alignment horizontal="center"/>
    </xf>
    <xf numFmtId="4" fontId="3" fillId="3" borderId="0" xfId="3" applyNumberFormat="1"/>
    <xf numFmtId="2" fontId="4" fillId="0" borderId="1" xfId="0" applyNumberFormat="1" applyFont="1" applyBorder="1" applyAlignment="1">
      <alignment wrapText="1"/>
    </xf>
    <xf numFmtId="43" fontId="4" fillId="0" borderId="1" xfId="1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1" xfId="0" applyNumberFormat="1" applyFont="1" applyBorder="1" applyAlignment="1">
      <alignment vertical="top" wrapText="1"/>
    </xf>
    <xf numFmtId="0" fontId="4" fillId="0" borderId="1" xfId="0" applyNumberFormat="1" applyFont="1" applyBorder="1"/>
    <xf numFmtId="0" fontId="8" fillId="0" borderId="1" xfId="7" applyFont="1" applyFill="1" applyBorder="1"/>
    <xf numFmtId="0" fontId="8" fillId="0" borderId="5" xfId="0" applyNumberFormat="1" applyFont="1" applyFill="1" applyBorder="1" applyAlignment="1" applyProtection="1"/>
    <xf numFmtId="0" fontId="8" fillId="4" borderId="5" xfId="0" applyNumberFormat="1" applyFont="1" applyFill="1" applyBorder="1" applyAlignment="1" applyProtection="1"/>
    <xf numFmtId="43" fontId="8" fillId="0" borderId="5" xfId="1" applyFont="1" applyFill="1" applyBorder="1" applyAlignment="1" applyProtection="1"/>
    <xf numFmtId="0" fontId="11" fillId="7" borderId="5" xfId="0" applyNumberFormat="1" applyFont="1" applyFill="1" applyBorder="1" applyAlignment="1" applyProtection="1"/>
    <xf numFmtId="43" fontId="11" fillId="7" borderId="5" xfId="1" applyFont="1" applyFill="1" applyBorder="1" applyAlignment="1" applyProtection="1"/>
  </cellXfs>
  <cellStyles count="11">
    <cellStyle name="Cor1 2" xfId="5"/>
    <cellStyle name="Cor1_4.1 - Escopo do Produto" xfId="7"/>
    <cellStyle name="Cor2 2" xfId="6"/>
    <cellStyle name="Ênfase1" xfId="2" builtinId="29"/>
    <cellStyle name="Ênfase2" xfId="3" builtinId="33"/>
    <cellStyle name="Normal" xfId="0" builtinId="0"/>
    <cellStyle name="Normal 2" xfId="4"/>
    <cellStyle name="Normal 3" xfId="10"/>
    <cellStyle name="Normal_4.1 - Escopo do Produto" xfId="8"/>
    <cellStyle name="Normal_4.1 - Escopo do Produto_1" xfId="9"/>
    <cellStyle name="Vírgula" xfId="1" builtinId="3"/>
  </cellStyles>
  <dxfs count="6">
    <dxf>
      <font>
        <color indexed="9"/>
      </font>
      <fill>
        <patternFill patternType="solid">
          <fgColor indexed="64"/>
          <bgColor indexed="62"/>
        </patternFill>
      </fill>
    </dxf>
    <dxf>
      <font>
        <color indexed="10"/>
      </font>
    </dxf>
    <dxf>
      <font>
        <color indexed="17"/>
      </font>
    </dxf>
    <dxf>
      <font>
        <color indexed="9"/>
      </font>
      <fill>
        <patternFill patternType="solid">
          <fgColor indexed="64"/>
          <bgColor indexed="62"/>
        </patternFill>
      </fill>
    </dxf>
    <dxf>
      <font>
        <color indexed="10"/>
      </font>
    </dxf>
    <dxf>
      <font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MBA%20-%20Projeto%20de%20Financiamento/2%20Periodo/Gest&#227;o%20de%20Projetos/Atividade%20-%20Explo/Estimativas%20de%20Cust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MBA%20-%20Projeto%20de%20Financiamento/2%20Periodo/Gest&#227;o%20de%20Projetos/Atividade%20-%20Explo/Estimativas%20de%20Duraca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13" workbookViewId="0">
      <selection activeCell="H15" sqref="H15"/>
    </sheetView>
  </sheetViews>
  <sheetFormatPr defaultRowHeight="15" x14ac:dyDescent="0.25"/>
  <cols>
    <col min="1" max="1" width="51" bestFit="1" customWidth="1"/>
    <col min="2" max="2" width="11.140625" bestFit="1" customWidth="1"/>
    <col min="3" max="3" width="13.42578125" bestFit="1" customWidth="1"/>
    <col min="4" max="4" width="9.7109375" bestFit="1" customWidth="1"/>
  </cols>
  <sheetData>
    <row r="1" spans="1:4" x14ac:dyDescent="0.25">
      <c r="A1" s="7" t="s">
        <v>14</v>
      </c>
      <c r="B1" s="6"/>
    </row>
    <row r="2" spans="1:4" x14ac:dyDescent="0.25">
      <c r="A2" s="25" t="s">
        <v>0</v>
      </c>
      <c r="B2" s="5">
        <v>165</v>
      </c>
      <c r="C2" s="2"/>
      <c r="D2" s="2"/>
    </row>
    <row r="3" spans="1:4" x14ac:dyDescent="0.25">
      <c r="A3" s="25" t="s">
        <v>1</v>
      </c>
      <c r="B3" s="1">
        <v>6.35</v>
      </c>
      <c r="C3" s="2"/>
      <c r="D3" s="2"/>
    </row>
    <row r="4" spans="1:4" x14ac:dyDescent="0.25">
      <c r="A4" s="25" t="s">
        <v>2</v>
      </c>
      <c r="B4" s="1">
        <v>1</v>
      </c>
      <c r="C4" s="2"/>
      <c r="D4" s="2"/>
    </row>
    <row r="5" spans="1:4" x14ac:dyDescent="0.25">
      <c r="A5" s="25" t="s">
        <v>3</v>
      </c>
      <c r="B5" s="1">
        <v>136</v>
      </c>
      <c r="C5" s="2"/>
      <c r="D5" s="2"/>
    </row>
    <row r="6" spans="1:4" x14ac:dyDescent="0.25">
      <c r="A6" s="25" t="s">
        <v>4</v>
      </c>
      <c r="B6" s="1">
        <v>1970</v>
      </c>
      <c r="C6" s="2"/>
      <c r="D6" s="2"/>
    </row>
    <row r="7" spans="1:4" x14ac:dyDescent="0.25">
      <c r="A7" s="25" t="s">
        <v>5</v>
      </c>
      <c r="B7" s="1" t="s">
        <v>13</v>
      </c>
      <c r="C7" s="2"/>
      <c r="D7" s="2"/>
    </row>
    <row r="8" spans="1:4" x14ac:dyDescent="0.25">
      <c r="A8" s="25" t="s">
        <v>6</v>
      </c>
      <c r="B8" s="1" t="s">
        <v>7</v>
      </c>
      <c r="C8" s="1" t="s">
        <v>8</v>
      </c>
      <c r="D8" s="1" t="s">
        <v>9</v>
      </c>
    </row>
    <row r="9" spans="1:4" x14ac:dyDescent="0.25">
      <c r="A9" s="25" t="s">
        <v>10</v>
      </c>
      <c r="B9" s="1"/>
      <c r="C9" s="1"/>
      <c r="D9" s="1"/>
    </row>
    <row r="10" spans="1:4" x14ac:dyDescent="0.25">
      <c r="A10" s="25" t="s">
        <v>11</v>
      </c>
      <c r="B10" s="1"/>
      <c r="C10" s="1"/>
      <c r="D10" s="1"/>
    </row>
    <row r="11" spans="1:4" x14ac:dyDescent="0.25">
      <c r="A11" s="25" t="s">
        <v>12</v>
      </c>
      <c r="B11" s="1">
        <v>4.26</v>
      </c>
      <c r="C11" s="1">
        <v>4.45</v>
      </c>
      <c r="D11" s="1">
        <v>18.957000000000001</v>
      </c>
    </row>
    <row r="15" spans="1:4" x14ac:dyDescent="0.25">
      <c r="A15" s="8" t="s">
        <v>40</v>
      </c>
      <c r="B15" s="8" t="s">
        <v>15</v>
      </c>
      <c r="C15" s="8" t="s">
        <v>16</v>
      </c>
    </row>
    <row r="16" spans="1:4" x14ac:dyDescent="0.25">
      <c r="A16" s="3" t="s">
        <v>17</v>
      </c>
      <c r="B16" s="3" t="s">
        <v>18</v>
      </c>
      <c r="C16" s="3"/>
    </row>
    <row r="17" spans="1:3" x14ac:dyDescent="0.25">
      <c r="A17" s="3" t="s">
        <v>19</v>
      </c>
      <c r="B17" s="3" t="s">
        <v>18</v>
      </c>
      <c r="C17" s="3"/>
    </row>
    <row r="18" spans="1:3" x14ac:dyDescent="0.25">
      <c r="A18" s="3" t="s">
        <v>20</v>
      </c>
      <c r="B18" s="4" t="s">
        <v>21</v>
      </c>
      <c r="C18" s="3"/>
    </row>
    <row r="19" spans="1:3" x14ac:dyDescent="0.25">
      <c r="A19" s="3" t="s">
        <v>22</v>
      </c>
      <c r="B19" s="3" t="s">
        <v>18</v>
      </c>
      <c r="C19" s="3"/>
    </row>
    <row r="20" spans="1:3" x14ac:dyDescent="0.25">
      <c r="A20" s="3" t="s">
        <v>23</v>
      </c>
      <c r="B20" s="3" t="s">
        <v>18</v>
      </c>
      <c r="C20" s="3"/>
    </row>
    <row r="21" spans="1:3" x14ac:dyDescent="0.25">
      <c r="A21" s="3" t="s">
        <v>24</v>
      </c>
      <c r="B21" s="3" t="s">
        <v>18</v>
      </c>
      <c r="C21" s="3"/>
    </row>
    <row r="22" spans="1:3" x14ac:dyDescent="0.25">
      <c r="A22" s="3" t="s">
        <v>25</v>
      </c>
      <c r="B22" s="3" t="s">
        <v>18</v>
      </c>
      <c r="C22" s="3"/>
    </row>
    <row r="23" spans="1:3" x14ac:dyDescent="0.25">
      <c r="A23" s="3" t="s">
        <v>26</v>
      </c>
      <c r="B23" s="3" t="s">
        <v>18</v>
      </c>
      <c r="C23" s="3"/>
    </row>
    <row r="24" spans="1:3" x14ac:dyDescent="0.25">
      <c r="A24" s="3" t="s">
        <v>27</v>
      </c>
      <c r="B24" s="3" t="s">
        <v>18</v>
      </c>
      <c r="C24" s="3"/>
    </row>
    <row r="25" spans="1:3" x14ac:dyDescent="0.25">
      <c r="A25" s="3" t="s">
        <v>28</v>
      </c>
      <c r="B25" s="3" t="s">
        <v>18</v>
      </c>
      <c r="C25" s="3"/>
    </row>
    <row r="26" spans="1:3" x14ac:dyDescent="0.25">
      <c r="A26" s="3" t="s">
        <v>29</v>
      </c>
      <c r="B26" s="3" t="s">
        <v>18</v>
      </c>
      <c r="C26" s="3"/>
    </row>
    <row r="27" spans="1:3" x14ac:dyDescent="0.25">
      <c r="A27" s="3" t="s">
        <v>30</v>
      </c>
      <c r="B27" s="3" t="s">
        <v>18</v>
      </c>
      <c r="C27" s="3"/>
    </row>
    <row r="28" spans="1:3" x14ac:dyDescent="0.25">
      <c r="A28" s="3" t="s">
        <v>31</v>
      </c>
      <c r="B28" s="3" t="s">
        <v>18</v>
      </c>
      <c r="C28" s="3"/>
    </row>
    <row r="29" spans="1:3" x14ac:dyDescent="0.25">
      <c r="A29" s="3" t="s">
        <v>32</v>
      </c>
      <c r="B29" s="3" t="s">
        <v>18</v>
      </c>
      <c r="C29" s="3"/>
    </row>
    <row r="30" spans="1:3" x14ac:dyDescent="0.25">
      <c r="A30" s="3" t="s">
        <v>33</v>
      </c>
      <c r="B30" s="3" t="s">
        <v>18</v>
      </c>
      <c r="C30" s="3"/>
    </row>
    <row r="31" spans="1:3" x14ac:dyDescent="0.25">
      <c r="A31" s="3" t="s">
        <v>34</v>
      </c>
      <c r="B31" s="3" t="s">
        <v>18</v>
      </c>
      <c r="C31" s="3"/>
    </row>
    <row r="32" spans="1:3" x14ac:dyDescent="0.25">
      <c r="A32" s="3" t="s">
        <v>35</v>
      </c>
      <c r="B32" s="4" t="s">
        <v>21</v>
      </c>
      <c r="C32" s="3"/>
    </row>
    <row r="33" spans="1:3" x14ac:dyDescent="0.25">
      <c r="A33" s="3" t="s">
        <v>36</v>
      </c>
      <c r="B33" s="4" t="s">
        <v>21</v>
      </c>
      <c r="C33" s="3"/>
    </row>
    <row r="34" spans="1:3" x14ac:dyDescent="0.25">
      <c r="A34" s="3" t="s">
        <v>37</v>
      </c>
      <c r="B34" s="3" t="s">
        <v>18</v>
      </c>
      <c r="C34" s="3"/>
    </row>
    <row r="35" spans="1:3" x14ac:dyDescent="0.25">
      <c r="A35" s="3" t="s">
        <v>38</v>
      </c>
      <c r="B35" s="3" t="s">
        <v>18</v>
      </c>
      <c r="C35" s="3"/>
    </row>
    <row r="36" spans="1:3" x14ac:dyDescent="0.25">
      <c r="A36" s="3" t="s">
        <v>39</v>
      </c>
      <c r="B36" s="3" t="s">
        <v>18</v>
      </c>
      <c r="C36" s="3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17" workbookViewId="0">
      <selection activeCell="J18" sqref="J18"/>
    </sheetView>
  </sheetViews>
  <sheetFormatPr defaultRowHeight="15" x14ac:dyDescent="0.25"/>
  <cols>
    <col min="1" max="1" width="19.5703125" bestFit="1" customWidth="1"/>
    <col min="2" max="2" width="13.5703125" bestFit="1" customWidth="1"/>
    <col min="4" max="4" width="10.85546875" bestFit="1" customWidth="1"/>
    <col min="5" max="5" width="13.28515625" bestFit="1" customWidth="1"/>
  </cols>
  <sheetData>
    <row r="1" spans="1:7" x14ac:dyDescent="0.25">
      <c r="A1" s="11" t="s">
        <v>41</v>
      </c>
      <c r="B1" s="11" t="s">
        <v>80</v>
      </c>
      <c r="C1" s="9"/>
      <c r="D1" s="9"/>
      <c r="E1" s="9"/>
      <c r="F1" s="9"/>
      <c r="G1" s="9"/>
    </row>
    <row r="2" spans="1:7" x14ac:dyDescent="0.25">
      <c r="A2" s="10" t="s">
        <v>42</v>
      </c>
      <c r="B2" s="10" t="s">
        <v>43</v>
      </c>
      <c r="C2" s="10" t="s">
        <v>44</v>
      </c>
      <c r="D2" s="10" t="s">
        <v>45</v>
      </c>
      <c r="E2" s="10" t="s">
        <v>46</v>
      </c>
      <c r="F2" s="10" t="s">
        <v>47</v>
      </c>
      <c r="G2" s="10" t="s">
        <v>15</v>
      </c>
    </row>
    <row r="3" spans="1:7" x14ac:dyDescent="0.25">
      <c r="A3" s="26" t="s">
        <v>48</v>
      </c>
      <c r="B3" s="27" t="s">
        <v>49</v>
      </c>
      <c r="C3" s="26">
        <v>20</v>
      </c>
      <c r="D3" s="28">
        <v>20</v>
      </c>
      <c r="E3" s="28">
        <f t="shared" ref="E3:E36" si="0">C3*D3</f>
        <v>400</v>
      </c>
      <c r="F3" s="26">
        <v>1</v>
      </c>
      <c r="G3" s="26"/>
    </row>
    <row r="4" spans="1:7" x14ac:dyDescent="0.25">
      <c r="A4" s="26" t="s">
        <v>50</v>
      </c>
      <c r="B4" s="27" t="s">
        <v>49</v>
      </c>
      <c r="C4" s="26">
        <v>45</v>
      </c>
      <c r="D4" s="28">
        <v>20</v>
      </c>
      <c r="E4" s="28">
        <f t="shared" si="0"/>
        <v>900</v>
      </c>
      <c r="F4" s="26">
        <v>1</v>
      </c>
      <c r="G4" s="26"/>
    </row>
    <row r="5" spans="1:7" x14ac:dyDescent="0.25">
      <c r="A5" s="26" t="s">
        <v>51</v>
      </c>
      <c r="B5" s="27" t="s">
        <v>49</v>
      </c>
      <c r="C5" s="26">
        <v>1</v>
      </c>
      <c r="D5" s="28">
        <v>650</v>
      </c>
      <c r="E5" s="28">
        <f t="shared" si="0"/>
        <v>650</v>
      </c>
      <c r="F5" s="26">
        <v>1</v>
      </c>
      <c r="G5" s="26"/>
    </row>
    <row r="6" spans="1:7" x14ac:dyDescent="0.25">
      <c r="A6" s="26" t="s">
        <v>48</v>
      </c>
      <c r="B6" s="27" t="s">
        <v>52</v>
      </c>
      <c r="C6" s="26">
        <v>45</v>
      </c>
      <c r="D6" s="28">
        <v>20</v>
      </c>
      <c r="E6" s="28">
        <f t="shared" si="0"/>
        <v>900</v>
      </c>
      <c r="F6" s="26">
        <v>1</v>
      </c>
      <c r="G6" s="26"/>
    </row>
    <row r="7" spans="1:7" x14ac:dyDescent="0.25">
      <c r="A7" s="26" t="s">
        <v>50</v>
      </c>
      <c r="B7" s="27" t="s">
        <v>52</v>
      </c>
      <c r="C7" s="26"/>
      <c r="D7" s="28">
        <v>20</v>
      </c>
      <c r="E7" s="28">
        <f t="shared" si="0"/>
        <v>0</v>
      </c>
      <c r="F7" s="26">
        <v>1</v>
      </c>
      <c r="G7" s="26"/>
    </row>
    <row r="8" spans="1:7" x14ac:dyDescent="0.25">
      <c r="A8" s="26" t="s">
        <v>53</v>
      </c>
      <c r="B8" s="27" t="s">
        <v>52</v>
      </c>
      <c r="C8" s="26"/>
      <c r="D8" s="28"/>
      <c r="E8" s="28">
        <f t="shared" si="0"/>
        <v>0</v>
      </c>
      <c r="F8" s="26">
        <v>1</v>
      </c>
      <c r="G8" s="26"/>
    </row>
    <row r="9" spans="1:7" x14ac:dyDescent="0.25">
      <c r="A9" s="26" t="s">
        <v>54</v>
      </c>
      <c r="B9" s="27" t="s">
        <v>52</v>
      </c>
      <c r="C9" s="26">
        <v>1</v>
      </c>
      <c r="D9" s="28">
        <v>220</v>
      </c>
      <c r="E9" s="28">
        <f t="shared" si="0"/>
        <v>220</v>
      </c>
      <c r="F9" s="26">
        <v>1</v>
      </c>
      <c r="G9" s="26"/>
    </row>
    <row r="10" spans="1:7" x14ac:dyDescent="0.25">
      <c r="A10" s="26" t="s">
        <v>51</v>
      </c>
      <c r="B10" s="27" t="s">
        <v>52</v>
      </c>
      <c r="C10" s="26">
        <v>1</v>
      </c>
      <c r="D10" s="28">
        <v>80</v>
      </c>
      <c r="E10" s="28">
        <f t="shared" si="0"/>
        <v>80</v>
      </c>
      <c r="F10" s="26">
        <v>1</v>
      </c>
      <c r="G10" s="26"/>
    </row>
    <row r="11" spans="1:7" x14ac:dyDescent="0.25">
      <c r="A11" s="26" t="s">
        <v>55</v>
      </c>
      <c r="B11" s="27" t="s">
        <v>56</v>
      </c>
      <c r="C11" s="26">
        <v>2</v>
      </c>
      <c r="D11" s="28">
        <v>1600</v>
      </c>
      <c r="E11" s="28">
        <f t="shared" si="0"/>
        <v>3200</v>
      </c>
      <c r="F11" s="26">
        <v>1</v>
      </c>
      <c r="G11" s="26"/>
    </row>
    <row r="12" spans="1:7" x14ac:dyDescent="0.25">
      <c r="A12" s="26" t="s">
        <v>57</v>
      </c>
      <c r="B12" s="27" t="s">
        <v>56</v>
      </c>
      <c r="C12" s="26"/>
      <c r="D12" s="28"/>
      <c r="E12" s="28">
        <f t="shared" si="0"/>
        <v>0</v>
      </c>
      <c r="F12" s="26">
        <v>1</v>
      </c>
      <c r="G12" s="26"/>
    </row>
    <row r="13" spans="1:7" x14ac:dyDescent="0.25">
      <c r="A13" s="26" t="s">
        <v>58</v>
      </c>
      <c r="B13" s="27" t="s">
        <v>59</v>
      </c>
      <c r="C13" s="26">
        <v>1</v>
      </c>
      <c r="D13" s="28">
        <v>3600</v>
      </c>
      <c r="E13" s="28">
        <f t="shared" si="0"/>
        <v>3600</v>
      </c>
      <c r="F13" s="26">
        <v>0</v>
      </c>
      <c r="G13" s="26"/>
    </row>
    <row r="14" spans="1:7" x14ac:dyDescent="0.25">
      <c r="A14" s="26" t="s">
        <v>48</v>
      </c>
      <c r="B14" s="27" t="s">
        <v>59</v>
      </c>
      <c r="C14" s="26">
        <v>30</v>
      </c>
      <c r="D14" s="28">
        <v>20</v>
      </c>
      <c r="E14" s="28">
        <f t="shared" si="0"/>
        <v>600</v>
      </c>
      <c r="F14" s="26">
        <v>1</v>
      </c>
      <c r="G14" s="26"/>
    </row>
    <row r="15" spans="1:7" x14ac:dyDescent="0.25">
      <c r="A15" s="26" t="s">
        <v>60</v>
      </c>
      <c r="B15" s="27" t="s">
        <v>59</v>
      </c>
      <c r="C15" s="26">
        <v>1</v>
      </c>
      <c r="D15" s="28">
        <v>400</v>
      </c>
      <c r="E15" s="28">
        <f t="shared" si="0"/>
        <v>400</v>
      </c>
      <c r="F15" s="26">
        <v>1</v>
      </c>
      <c r="G15" s="26" t="s">
        <v>61</v>
      </c>
    </row>
    <row r="16" spans="1:7" x14ac:dyDescent="0.25">
      <c r="A16" s="26" t="s">
        <v>62</v>
      </c>
      <c r="B16" s="27" t="s">
        <v>59</v>
      </c>
      <c r="C16" s="26">
        <v>1</v>
      </c>
      <c r="D16" s="28">
        <v>400</v>
      </c>
      <c r="E16" s="28">
        <f t="shared" si="0"/>
        <v>400</v>
      </c>
      <c r="F16" s="26">
        <v>1</v>
      </c>
      <c r="G16" s="26"/>
    </row>
    <row r="17" spans="1:7" x14ac:dyDescent="0.25">
      <c r="A17" s="26" t="s">
        <v>63</v>
      </c>
      <c r="B17" s="27" t="s">
        <v>59</v>
      </c>
      <c r="C17" s="26">
        <v>1</v>
      </c>
      <c r="D17" s="28">
        <v>1600</v>
      </c>
      <c r="E17" s="28">
        <f t="shared" si="0"/>
        <v>1600</v>
      </c>
      <c r="F17" s="26">
        <v>1</v>
      </c>
      <c r="G17" s="26"/>
    </row>
    <row r="18" spans="1:7" x14ac:dyDescent="0.25">
      <c r="A18" s="26" t="s">
        <v>64</v>
      </c>
      <c r="B18" s="27" t="s">
        <v>59</v>
      </c>
      <c r="C18" s="26">
        <v>1</v>
      </c>
      <c r="D18" s="28">
        <v>800</v>
      </c>
      <c r="E18" s="28">
        <f t="shared" si="0"/>
        <v>800</v>
      </c>
      <c r="F18" s="26">
        <v>1</v>
      </c>
      <c r="G18" s="26"/>
    </row>
    <row r="19" spans="1:7" x14ac:dyDescent="0.25">
      <c r="A19" s="26" t="s">
        <v>48</v>
      </c>
      <c r="B19" s="27" t="s">
        <v>65</v>
      </c>
      <c r="C19" s="26">
        <v>20</v>
      </c>
      <c r="D19" s="28">
        <v>160</v>
      </c>
      <c r="E19" s="28">
        <f t="shared" si="0"/>
        <v>3200</v>
      </c>
      <c r="F19" s="26">
        <v>0</v>
      </c>
      <c r="G19" s="26"/>
    </row>
    <row r="20" spans="1:7" x14ac:dyDescent="0.25">
      <c r="A20" s="26" t="s">
        <v>66</v>
      </c>
      <c r="B20" s="27" t="s">
        <v>65</v>
      </c>
      <c r="C20" s="26">
        <v>1</v>
      </c>
      <c r="D20" s="28">
        <v>800</v>
      </c>
      <c r="E20" s="28">
        <f t="shared" si="0"/>
        <v>800</v>
      </c>
      <c r="F20" s="26">
        <v>1</v>
      </c>
      <c r="G20" s="26"/>
    </row>
    <row r="21" spans="1:7" x14ac:dyDescent="0.25">
      <c r="A21" s="26" t="s">
        <v>48</v>
      </c>
      <c r="B21" s="27" t="s">
        <v>67</v>
      </c>
      <c r="C21" s="26">
        <v>3</v>
      </c>
      <c r="D21" s="28">
        <v>20</v>
      </c>
      <c r="E21" s="28">
        <f t="shared" si="0"/>
        <v>60</v>
      </c>
      <c r="F21" s="26">
        <v>1</v>
      </c>
      <c r="G21" s="26"/>
    </row>
    <row r="22" spans="1:7" x14ac:dyDescent="0.25">
      <c r="A22" s="26" t="s">
        <v>50</v>
      </c>
      <c r="B22" s="27" t="s">
        <v>67</v>
      </c>
      <c r="C22" s="26">
        <v>7</v>
      </c>
      <c r="D22" s="28">
        <v>20</v>
      </c>
      <c r="E22" s="28">
        <f t="shared" si="0"/>
        <v>140</v>
      </c>
      <c r="F22" s="26">
        <v>1</v>
      </c>
      <c r="G22" s="26"/>
    </row>
    <row r="23" spans="1:7" x14ac:dyDescent="0.25">
      <c r="A23" s="26" t="s">
        <v>54</v>
      </c>
      <c r="B23" s="27" t="s">
        <v>67</v>
      </c>
      <c r="C23" s="26">
        <v>1</v>
      </c>
      <c r="D23" s="28">
        <v>250</v>
      </c>
      <c r="E23" s="28">
        <f t="shared" si="0"/>
        <v>250</v>
      </c>
      <c r="F23" s="26">
        <v>1</v>
      </c>
      <c r="G23" s="26"/>
    </row>
    <row r="24" spans="1:7" x14ac:dyDescent="0.25">
      <c r="A24" s="26" t="s">
        <v>51</v>
      </c>
      <c r="B24" s="27" t="s">
        <v>67</v>
      </c>
      <c r="C24" s="26">
        <v>1</v>
      </c>
      <c r="D24" s="28">
        <v>300</v>
      </c>
      <c r="E24" s="28">
        <f t="shared" si="0"/>
        <v>300</v>
      </c>
      <c r="F24" s="26">
        <v>1</v>
      </c>
      <c r="G24" s="26"/>
    </row>
    <row r="25" spans="1:7" x14ac:dyDescent="0.25">
      <c r="A25" s="26" t="s">
        <v>68</v>
      </c>
      <c r="B25" s="27" t="s">
        <v>69</v>
      </c>
      <c r="C25" s="26">
        <v>2</v>
      </c>
      <c r="D25" s="28">
        <v>350</v>
      </c>
      <c r="E25" s="28">
        <f t="shared" si="0"/>
        <v>700</v>
      </c>
      <c r="F25" s="26">
        <v>1</v>
      </c>
      <c r="G25" s="26"/>
    </row>
    <row r="26" spans="1:7" x14ac:dyDescent="0.25">
      <c r="A26" s="26" t="s">
        <v>70</v>
      </c>
      <c r="B26" s="27" t="s">
        <v>69</v>
      </c>
      <c r="C26" s="26">
        <v>2</v>
      </c>
      <c r="D26" s="28">
        <v>100</v>
      </c>
      <c r="E26" s="28">
        <f t="shared" si="0"/>
        <v>200</v>
      </c>
      <c r="F26" s="26">
        <v>1</v>
      </c>
      <c r="G26" s="26"/>
    </row>
    <row r="27" spans="1:7" x14ac:dyDescent="0.25">
      <c r="A27" s="26" t="s">
        <v>71</v>
      </c>
      <c r="B27" s="27" t="s">
        <v>69</v>
      </c>
      <c r="C27" s="26">
        <v>2</v>
      </c>
      <c r="D27" s="28">
        <v>100</v>
      </c>
      <c r="E27" s="28">
        <f t="shared" si="0"/>
        <v>200</v>
      </c>
      <c r="F27" s="26">
        <v>1</v>
      </c>
      <c r="G27" s="26"/>
    </row>
    <row r="28" spans="1:7" x14ac:dyDescent="0.25">
      <c r="A28" s="26" t="s">
        <v>48</v>
      </c>
      <c r="B28" s="27" t="s">
        <v>69</v>
      </c>
      <c r="C28" s="26">
        <v>8</v>
      </c>
      <c r="D28" s="28">
        <v>20</v>
      </c>
      <c r="E28" s="28">
        <f t="shared" si="0"/>
        <v>160</v>
      </c>
      <c r="F28" s="26">
        <v>1</v>
      </c>
      <c r="G28" s="26"/>
    </row>
    <row r="29" spans="1:7" x14ac:dyDescent="0.25">
      <c r="A29" s="26" t="s">
        <v>50</v>
      </c>
      <c r="B29" s="27" t="s">
        <v>69</v>
      </c>
      <c r="C29" s="26">
        <v>50</v>
      </c>
      <c r="D29" s="28">
        <v>20</v>
      </c>
      <c r="E29" s="28">
        <f t="shared" si="0"/>
        <v>1000</v>
      </c>
      <c r="F29" s="26">
        <v>1</v>
      </c>
      <c r="G29" s="26"/>
    </row>
    <row r="30" spans="1:7" x14ac:dyDescent="0.25">
      <c r="A30" s="26" t="s">
        <v>54</v>
      </c>
      <c r="B30" s="27" t="s">
        <v>69</v>
      </c>
      <c r="C30" s="26">
        <v>2</v>
      </c>
      <c r="D30" s="28">
        <v>350</v>
      </c>
      <c r="E30" s="28">
        <f t="shared" si="0"/>
        <v>700</v>
      </c>
      <c r="F30" s="26">
        <v>1</v>
      </c>
      <c r="G30" s="26"/>
    </row>
    <row r="31" spans="1:7" x14ac:dyDescent="0.25">
      <c r="A31" s="26" t="s">
        <v>51</v>
      </c>
      <c r="B31" s="27" t="s">
        <v>69</v>
      </c>
      <c r="C31" s="26">
        <v>2</v>
      </c>
      <c r="D31" s="28">
        <v>300</v>
      </c>
      <c r="E31" s="28">
        <f t="shared" si="0"/>
        <v>600</v>
      </c>
      <c r="F31" s="26">
        <v>1</v>
      </c>
      <c r="G31" s="26"/>
    </row>
    <row r="32" spans="1:7" x14ac:dyDescent="0.25">
      <c r="A32" s="26" t="s">
        <v>72</v>
      </c>
      <c r="B32" s="27" t="s">
        <v>69</v>
      </c>
      <c r="C32" s="26">
        <v>2</v>
      </c>
      <c r="D32" s="28">
        <v>200</v>
      </c>
      <c r="E32" s="28">
        <f t="shared" si="0"/>
        <v>400</v>
      </c>
      <c r="F32" s="26">
        <v>1</v>
      </c>
      <c r="G32" s="26"/>
    </row>
    <row r="33" spans="1:7" x14ac:dyDescent="0.25">
      <c r="A33" s="26" t="s">
        <v>73</v>
      </c>
      <c r="B33" s="27" t="s">
        <v>74</v>
      </c>
      <c r="C33" s="26">
        <f>(C3+C4+C6+C7+C14+C19+C21+C22+C28+C29)/4</f>
        <v>57</v>
      </c>
      <c r="D33" s="28">
        <v>6.3</v>
      </c>
      <c r="E33" s="28">
        <f t="shared" si="0"/>
        <v>359.09999999999997</v>
      </c>
      <c r="F33" s="26">
        <v>1</v>
      </c>
      <c r="G33" s="26"/>
    </row>
    <row r="34" spans="1:7" x14ac:dyDescent="0.25">
      <c r="A34" s="26" t="s">
        <v>75</v>
      </c>
      <c r="B34" s="27" t="s">
        <v>74</v>
      </c>
      <c r="C34" s="26">
        <v>20</v>
      </c>
      <c r="D34" s="28">
        <v>20</v>
      </c>
      <c r="E34" s="28">
        <f t="shared" si="0"/>
        <v>400</v>
      </c>
      <c r="F34" s="26">
        <v>1</v>
      </c>
      <c r="G34" s="26"/>
    </row>
    <row r="35" spans="1:7" x14ac:dyDescent="0.25">
      <c r="A35" s="26" t="s">
        <v>76</v>
      </c>
      <c r="B35" s="27" t="s">
        <v>74</v>
      </c>
      <c r="C35" s="26">
        <v>2</v>
      </c>
      <c r="D35" s="28">
        <v>120</v>
      </c>
      <c r="E35" s="28">
        <f t="shared" si="0"/>
        <v>240</v>
      </c>
      <c r="F35" s="26">
        <v>1</v>
      </c>
      <c r="G35" s="26"/>
    </row>
    <row r="36" spans="1:7" x14ac:dyDescent="0.25">
      <c r="A36" s="26" t="s">
        <v>77</v>
      </c>
      <c r="B36" s="27" t="s">
        <v>74</v>
      </c>
      <c r="C36" s="26">
        <v>20</v>
      </c>
      <c r="D36" s="28">
        <v>1.2</v>
      </c>
      <c r="E36" s="28">
        <f t="shared" si="0"/>
        <v>24</v>
      </c>
      <c r="F36" s="26">
        <v>1</v>
      </c>
      <c r="G36" s="26"/>
    </row>
    <row r="37" spans="1:7" x14ac:dyDescent="0.25">
      <c r="A37" s="26" t="s">
        <v>74</v>
      </c>
      <c r="B37" s="27" t="s">
        <v>74</v>
      </c>
      <c r="C37" s="26"/>
      <c r="D37" s="28"/>
      <c r="E37" s="28">
        <v>2500</v>
      </c>
      <c r="F37" s="26">
        <v>1</v>
      </c>
      <c r="G37" s="26"/>
    </row>
    <row r="38" spans="1:7" x14ac:dyDescent="0.25">
      <c r="A38" s="26" t="s">
        <v>78</v>
      </c>
      <c r="B38" s="27" t="s">
        <v>78</v>
      </c>
      <c r="C38" s="26">
        <v>4</v>
      </c>
      <c r="D38" s="28">
        <v>180</v>
      </c>
      <c r="E38" s="28">
        <f>C38*D38</f>
        <v>720</v>
      </c>
      <c r="F38" s="26">
        <v>1</v>
      </c>
      <c r="G38" s="26"/>
    </row>
    <row r="39" spans="1:7" x14ac:dyDescent="0.25">
      <c r="A39" s="26"/>
      <c r="B39" s="26"/>
      <c r="C39" s="26"/>
      <c r="D39" s="28"/>
      <c r="E39" s="28"/>
      <c r="F39" s="26"/>
      <c r="G39" s="26"/>
    </row>
    <row r="40" spans="1:7" x14ac:dyDescent="0.25">
      <c r="A40" s="26"/>
      <c r="B40" s="26"/>
      <c r="C40" s="26"/>
      <c r="D40" s="28"/>
      <c r="E40" s="28"/>
      <c r="F40" s="26"/>
      <c r="G40" s="26"/>
    </row>
    <row r="41" spans="1:7" x14ac:dyDescent="0.25">
      <c r="A41" s="29" t="s">
        <v>79</v>
      </c>
      <c r="B41" s="29"/>
      <c r="C41" s="29"/>
      <c r="D41" s="30"/>
      <c r="E41" s="30">
        <f>SUM(E3:E40)</f>
        <v>26703.1</v>
      </c>
      <c r="F41" s="26"/>
      <c r="G41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4"/>
  <sheetViews>
    <sheetView workbookViewId="0">
      <selection activeCell="E23" sqref="E23"/>
    </sheetView>
  </sheetViews>
  <sheetFormatPr defaultRowHeight="15" x14ac:dyDescent="0.25"/>
  <cols>
    <col min="1" max="1" width="2.5703125" style="12" customWidth="1"/>
    <col min="2" max="2" width="43.7109375" style="12" customWidth="1"/>
    <col min="3" max="4" width="23.42578125" style="12" customWidth="1"/>
    <col min="5" max="5" width="24.5703125" style="12" customWidth="1"/>
    <col min="6" max="6" width="27.42578125" style="12" customWidth="1"/>
    <col min="7" max="8" width="23" style="12" customWidth="1"/>
    <col min="9" max="16384" width="9.140625" style="12"/>
  </cols>
  <sheetData>
    <row r="1" spans="2:8" s="14" customFormat="1" ht="30" x14ac:dyDescent="0.25">
      <c r="B1" s="13" t="s">
        <v>81</v>
      </c>
      <c r="C1" s="13" t="s">
        <v>82</v>
      </c>
      <c r="D1" s="13" t="s">
        <v>83</v>
      </c>
      <c r="E1" s="13" t="s">
        <v>84</v>
      </c>
      <c r="F1" s="13" t="s">
        <v>101</v>
      </c>
      <c r="G1" s="13" t="s">
        <v>85</v>
      </c>
      <c r="H1" s="13" t="s">
        <v>86</v>
      </c>
    </row>
    <row r="2" spans="2:8" x14ac:dyDescent="0.25">
      <c r="B2" s="15" t="s">
        <v>90</v>
      </c>
      <c r="C2" s="21">
        <f>C3+C8</f>
        <v>21359.1</v>
      </c>
      <c r="D2" s="16">
        <v>35664</v>
      </c>
      <c r="E2" s="17">
        <v>2500</v>
      </c>
      <c r="F2" s="16">
        <f t="shared" ref="F2:F10" si="0">C2+D2+E2</f>
        <v>59523.1</v>
      </c>
      <c r="G2" s="22" t="s">
        <v>91</v>
      </c>
      <c r="H2" s="15" t="s">
        <v>88</v>
      </c>
    </row>
    <row r="3" spans="2:8" x14ac:dyDescent="0.25">
      <c r="B3" s="15" t="s">
        <v>92</v>
      </c>
      <c r="C3" s="21">
        <v>13621.6</v>
      </c>
      <c r="D3" s="16"/>
      <c r="E3" s="17"/>
      <c r="F3" s="16">
        <f t="shared" si="0"/>
        <v>13621.6</v>
      </c>
      <c r="G3" s="22" t="s">
        <v>91</v>
      </c>
      <c r="H3" s="15" t="s">
        <v>88</v>
      </c>
    </row>
    <row r="4" spans="2:8" x14ac:dyDescent="0.25">
      <c r="B4" s="15" t="s">
        <v>93</v>
      </c>
      <c r="C4" s="21">
        <v>5600</v>
      </c>
      <c r="D4" s="16"/>
      <c r="E4" s="17"/>
      <c r="F4" s="16">
        <f t="shared" si="0"/>
        <v>5600</v>
      </c>
      <c r="G4" s="22" t="s">
        <v>91</v>
      </c>
      <c r="H4" s="15" t="s">
        <v>88</v>
      </c>
    </row>
    <row r="5" spans="2:8" x14ac:dyDescent="0.25">
      <c r="B5" s="15" t="s">
        <v>94</v>
      </c>
      <c r="C5" s="21">
        <v>3261.6</v>
      </c>
      <c r="D5" s="16"/>
      <c r="E5" s="17"/>
      <c r="F5" s="16">
        <f t="shared" si="0"/>
        <v>3261.6</v>
      </c>
      <c r="G5" s="22" t="s">
        <v>91</v>
      </c>
      <c r="H5" s="15" t="s">
        <v>88</v>
      </c>
    </row>
    <row r="6" spans="2:8" x14ac:dyDescent="0.25">
      <c r="B6" s="15" t="s">
        <v>97</v>
      </c>
      <c r="C6" s="21">
        <v>4760</v>
      </c>
      <c r="D6" s="16"/>
      <c r="E6" s="17"/>
      <c r="F6" s="16">
        <f t="shared" si="0"/>
        <v>4760</v>
      </c>
      <c r="G6" s="22" t="s">
        <v>91</v>
      </c>
      <c r="H6" s="15" t="s">
        <v>88</v>
      </c>
    </row>
    <row r="7" spans="2:8" x14ac:dyDescent="0.25">
      <c r="B7" s="15" t="s">
        <v>98</v>
      </c>
      <c r="C7" s="21">
        <v>0</v>
      </c>
      <c r="D7" s="16"/>
      <c r="E7" s="17"/>
      <c r="F7" s="16">
        <f t="shared" si="0"/>
        <v>0</v>
      </c>
      <c r="G7" s="22" t="s">
        <v>91</v>
      </c>
      <c r="H7" s="15" t="s">
        <v>88</v>
      </c>
    </row>
    <row r="8" spans="2:8" x14ac:dyDescent="0.25">
      <c r="B8" s="15" t="s">
        <v>99</v>
      </c>
      <c r="C8" s="21">
        <v>7737.5</v>
      </c>
      <c r="D8" s="16"/>
      <c r="E8" s="17"/>
      <c r="F8" s="16">
        <f t="shared" si="0"/>
        <v>7737.5</v>
      </c>
      <c r="G8" s="22" t="s">
        <v>91</v>
      </c>
      <c r="H8" s="15" t="s">
        <v>88</v>
      </c>
    </row>
    <row r="9" spans="2:8" x14ac:dyDescent="0.25">
      <c r="B9" s="15" t="s">
        <v>93</v>
      </c>
      <c r="C9" s="21">
        <v>520</v>
      </c>
      <c r="D9" s="16"/>
      <c r="E9" s="17"/>
      <c r="F9" s="16">
        <f t="shared" si="0"/>
        <v>520</v>
      </c>
      <c r="G9" s="22" t="s">
        <v>91</v>
      </c>
      <c r="H9" s="15" t="s">
        <v>88</v>
      </c>
    </row>
    <row r="10" spans="2:8" x14ac:dyDescent="0.25">
      <c r="B10" s="15" t="s">
        <v>94</v>
      </c>
      <c r="C10" s="21">
        <v>2057.5</v>
      </c>
      <c r="D10" s="16"/>
      <c r="E10" s="17"/>
      <c r="F10" s="16">
        <f t="shared" si="0"/>
        <v>2057.5</v>
      </c>
      <c r="G10" s="22" t="s">
        <v>91</v>
      </c>
      <c r="H10" s="15" t="s">
        <v>88</v>
      </c>
    </row>
    <row r="11" spans="2:8" x14ac:dyDescent="0.25">
      <c r="B11" s="15" t="s">
        <v>95</v>
      </c>
      <c r="C11" s="21">
        <v>0</v>
      </c>
      <c r="D11" s="16"/>
      <c r="E11" s="17"/>
      <c r="F11" s="16">
        <f>C11+D11+E11</f>
        <v>0</v>
      </c>
      <c r="G11" s="22" t="s">
        <v>91</v>
      </c>
      <c r="H11" s="15" t="s">
        <v>88</v>
      </c>
    </row>
    <row r="12" spans="2:8" x14ac:dyDescent="0.25">
      <c r="B12" s="15" t="s">
        <v>96</v>
      </c>
      <c r="C12" s="21">
        <v>720</v>
      </c>
      <c r="D12" s="16"/>
      <c r="E12" s="17"/>
      <c r="F12" s="16">
        <f>C12+D12+E12</f>
        <v>720</v>
      </c>
      <c r="G12" s="22" t="s">
        <v>91</v>
      </c>
      <c r="H12" s="15" t="s">
        <v>88</v>
      </c>
    </row>
    <row r="13" spans="2:8" x14ac:dyDescent="0.25">
      <c r="B13" s="15" t="s">
        <v>97</v>
      </c>
      <c r="C13" s="21">
        <v>4440</v>
      </c>
      <c r="D13" s="16"/>
      <c r="E13" s="17"/>
      <c r="F13" s="16">
        <f>C13+D13+E13</f>
        <v>4440</v>
      </c>
      <c r="G13" s="22" t="s">
        <v>91</v>
      </c>
      <c r="H13" s="15" t="s">
        <v>88</v>
      </c>
    </row>
    <row r="14" spans="2:8" x14ac:dyDescent="0.25">
      <c r="B14" s="18" t="s">
        <v>100</v>
      </c>
      <c r="F14" s="19">
        <f>SUM(F2:F2)</f>
        <v>59523.1</v>
      </c>
    </row>
  </sheetData>
  <conditionalFormatting sqref="E2:E13">
    <cfRule type="cellIs" dxfId="5" priority="1" stopIfTrue="1" operator="greaterThan">
      <formula>#REF!</formula>
    </cfRule>
    <cfRule type="cellIs" dxfId="4" priority="2" stopIfTrue="1" operator="lessThan">
      <formula>#REF!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8E3E5B65-3A1A-44AD-8ABA-06348CB95D96}">
            <xm:f>#REF!='\Users\hp\Desktop\MBA - Projeto de Financiamento\2 Periodo\Gestão de Projetos\Atividade - Explo\[Estimativas de Custos.xlsx]Param'!#REF!</xm:f>
            <x14:dxf>
              <font>
                <color indexed="9"/>
              </font>
              <fill>
                <patternFill patternType="solid">
                  <fgColor indexed="64"/>
                  <bgColor indexed="62"/>
                </patternFill>
              </fill>
            </x14:dxf>
          </x14:cfRule>
          <xm:sqref>E2:E13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workbookViewId="0">
      <selection activeCell="I7" sqref="I7"/>
    </sheetView>
  </sheetViews>
  <sheetFormatPr defaultRowHeight="15" x14ac:dyDescent="0.25"/>
  <cols>
    <col min="1" max="1" width="2.5703125" style="12" customWidth="1"/>
    <col min="2" max="2" width="22.42578125" style="12" customWidth="1"/>
    <col min="3" max="4" width="23.42578125" style="12" customWidth="1"/>
    <col min="5" max="5" width="24.5703125" style="12" customWidth="1"/>
    <col min="6" max="6" width="27.42578125" style="12" customWidth="1"/>
    <col min="7" max="16384" width="9.140625" style="12"/>
  </cols>
  <sheetData>
    <row r="1" spans="2:6" s="14" customFormat="1" ht="30" x14ac:dyDescent="0.25">
      <c r="B1" s="13" t="s">
        <v>102</v>
      </c>
      <c r="C1" s="13" t="s">
        <v>103</v>
      </c>
      <c r="D1" s="13" t="s">
        <v>104</v>
      </c>
      <c r="E1" s="13" t="s">
        <v>105</v>
      </c>
      <c r="F1" s="13" t="s">
        <v>106</v>
      </c>
    </row>
    <row r="2" spans="2:6" x14ac:dyDescent="0.25">
      <c r="B2" s="15" t="s">
        <v>87</v>
      </c>
      <c r="C2" s="15">
        <v>5</v>
      </c>
      <c r="D2" s="15">
        <v>15</v>
      </c>
      <c r="E2" s="23">
        <v>10</v>
      </c>
      <c r="F2" s="20">
        <f>(C2+D2+4*E2)/6</f>
        <v>10</v>
      </c>
    </row>
    <row r="3" spans="2:6" ht="30" x14ac:dyDescent="0.25">
      <c r="B3" s="15" t="s">
        <v>107</v>
      </c>
      <c r="C3" s="15">
        <v>57.5</v>
      </c>
      <c r="D3" s="15">
        <v>172.5</v>
      </c>
      <c r="E3" s="24">
        <v>115</v>
      </c>
      <c r="F3" s="20">
        <f t="shared" ref="F3:F15" si="0">(C3+D3+4*E3)/6</f>
        <v>115</v>
      </c>
    </row>
    <row r="4" spans="2:6" ht="30" x14ac:dyDescent="0.25">
      <c r="B4" s="15" t="s">
        <v>89</v>
      </c>
      <c r="C4" s="15">
        <v>9.5</v>
      </c>
      <c r="D4" s="15">
        <v>28.5</v>
      </c>
      <c r="E4" s="24">
        <v>19</v>
      </c>
      <c r="F4" s="20">
        <f t="shared" si="0"/>
        <v>19</v>
      </c>
    </row>
    <row r="5" spans="2:6" x14ac:dyDescent="0.25">
      <c r="B5" s="15" t="s">
        <v>108</v>
      </c>
      <c r="C5" s="15">
        <v>10</v>
      </c>
      <c r="D5" s="15">
        <v>24</v>
      </c>
      <c r="E5" s="24">
        <v>19</v>
      </c>
      <c r="F5" s="20">
        <f t="shared" si="0"/>
        <v>18.333333333333332</v>
      </c>
    </row>
    <row r="6" spans="2:6" x14ac:dyDescent="0.25">
      <c r="B6" s="15" t="s">
        <v>109</v>
      </c>
      <c r="C6" s="15">
        <v>17</v>
      </c>
      <c r="D6" s="15">
        <v>42</v>
      </c>
      <c r="E6" s="24">
        <v>34</v>
      </c>
      <c r="F6" s="20">
        <f t="shared" si="0"/>
        <v>32.5</v>
      </c>
    </row>
    <row r="7" spans="2:6" x14ac:dyDescent="0.25">
      <c r="B7" s="15" t="s">
        <v>110</v>
      </c>
      <c r="C7" s="15">
        <v>20</v>
      </c>
      <c r="D7" s="15">
        <v>40</v>
      </c>
      <c r="E7" s="24">
        <v>27</v>
      </c>
      <c r="F7" s="20">
        <f t="shared" si="0"/>
        <v>28</v>
      </c>
    </row>
    <row r="8" spans="2:6" x14ac:dyDescent="0.25">
      <c r="B8" s="15" t="s">
        <v>111</v>
      </c>
      <c r="C8" s="15">
        <v>8</v>
      </c>
      <c r="D8" s="15">
        <v>15</v>
      </c>
      <c r="E8" s="24">
        <v>10</v>
      </c>
      <c r="F8" s="20">
        <f t="shared" si="0"/>
        <v>10.5</v>
      </c>
    </row>
    <row r="9" spans="2:6" x14ac:dyDescent="0.25">
      <c r="B9" s="15" t="s">
        <v>74</v>
      </c>
      <c r="C9" s="15">
        <v>26</v>
      </c>
      <c r="D9" s="15">
        <v>42</v>
      </c>
      <c r="E9" s="24">
        <v>34</v>
      </c>
      <c r="F9" s="20">
        <f t="shared" si="0"/>
        <v>34</v>
      </c>
    </row>
    <row r="10" spans="2:6" x14ac:dyDescent="0.25">
      <c r="B10" s="15" t="s">
        <v>112</v>
      </c>
      <c r="C10" s="15">
        <v>4</v>
      </c>
      <c r="D10" s="15">
        <v>8</v>
      </c>
      <c r="E10" s="24">
        <v>5</v>
      </c>
      <c r="F10" s="20">
        <f t="shared" si="0"/>
        <v>5.333333333333333</v>
      </c>
    </row>
    <row r="11" spans="2:6" x14ac:dyDescent="0.25">
      <c r="B11" s="15" t="s">
        <v>108</v>
      </c>
      <c r="C11" s="15">
        <v>27</v>
      </c>
      <c r="D11" s="15">
        <v>79</v>
      </c>
      <c r="E11" s="24">
        <v>53</v>
      </c>
      <c r="F11" s="20">
        <f t="shared" si="0"/>
        <v>53</v>
      </c>
    </row>
    <row r="12" spans="2:6" x14ac:dyDescent="0.25">
      <c r="B12" s="15" t="s">
        <v>109</v>
      </c>
      <c r="C12" s="15">
        <v>9</v>
      </c>
      <c r="D12" s="15">
        <v>18</v>
      </c>
      <c r="E12" s="24">
        <v>12</v>
      </c>
      <c r="F12" s="20">
        <f t="shared" si="0"/>
        <v>12.5</v>
      </c>
    </row>
    <row r="13" spans="2:6" x14ac:dyDescent="0.25">
      <c r="B13" s="15" t="s">
        <v>110</v>
      </c>
      <c r="C13" s="15">
        <v>20</v>
      </c>
      <c r="D13" s="15">
        <v>33</v>
      </c>
      <c r="E13" s="24">
        <v>26</v>
      </c>
      <c r="F13" s="20">
        <f>(C13+D13+4*E13)/6</f>
        <v>26.166666666666668</v>
      </c>
    </row>
    <row r="14" spans="2:6" x14ac:dyDescent="0.25">
      <c r="B14" s="15" t="s">
        <v>111</v>
      </c>
      <c r="C14" s="15">
        <v>12</v>
      </c>
      <c r="D14" s="15">
        <v>22</v>
      </c>
      <c r="E14" s="24">
        <v>17</v>
      </c>
      <c r="F14" s="20">
        <f t="shared" si="0"/>
        <v>17</v>
      </c>
    </row>
    <row r="15" spans="2:6" x14ac:dyDescent="0.25">
      <c r="B15" s="15" t="s">
        <v>74</v>
      </c>
      <c r="C15" s="15">
        <v>33</v>
      </c>
      <c r="D15" s="15">
        <v>100</v>
      </c>
      <c r="E15" s="24">
        <v>67</v>
      </c>
      <c r="F15" s="20">
        <f t="shared" si="0"/>
        <v>66.833333333333329</v>
      </c>
    </row>
  </sheetData>
  <conditionalFormatting sqref="E2:E15">
    <cfRule type="cellIs" dxfId="2" priority="1" stopIfTrue="1" operator="greaterThan">
      <formula>#REF!</formula>
    </cfRule>
    <cfRule type="cellIs" dxfId="1" priority="2" stopIfTrue="1" operator="lessThan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6D1FA0C4-6BF6-4994-9067-EEC2FECBDCBD}">
            <xm:f>#REF!='\Users\hp\Desktop\MBA - Projeto de Financiamento\2 Periodo\Gestão de Projetos\Atividade - Explo\[Estimativas de Duracao.xlsx]Param'!#REF!</xm:f>
            <x14:dxf>
              <font>
                <color indexed="9"/>
              </font>
              <fill>
                <patternFill patternType="solid">
                  <fgColor indexed="64"/>
                  <bgColor indexed="62"/>
                </patternFill>
              </fill>
            </x14:dxf>
          </x14:cfRule>
          <xm:sqref>E2:E15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4.1 - Escopo do Produto</vt:lpstr>
      <vt:lpstr>4.2 - Requisitos do Projeto</vt:lpstr>
      <vt:lpstr>4.9 - Valores Estimados</vt:lpstr>
      <vt:lpstr>4.10 - Marcos do Cronograma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 hp</cp:lastModifiedBy>
  <dcterms:created xsi:type="dcterms:W3CDTF">2017-11-11T11:51:44Z</dcterms:created>
  <dcterms:modified xsi:type="dcterms:W3CDTF">2017-11-12T17:42:32Z</dcterms:modified>
</cp:coreProperties>
</file>